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mc:AlternateContent xmlns:mc="http://schemas.openxmlformats.org/markup-compatibility/2006">
    <mc:Choice Requires="x15">
      <x15ac:absPath xmlns:x15ac="http://schemas.microsoft.com/office/spreadsheetml/2010/11/ac" url="C:\Users\jrodriguezm\AppData\Local\Microsoft\Windows\INetCache\Content.Outlook\D0T0Y7UR\"/>
    </mc:Choice>
  </mc:AlternateContent>
  <xr:revisionPtr revIDLastSave="0" documentId="13_ncr:1_{E2A2B588-A09F-4939-B058-36133212B9C8}" xr6:coauthVersionLast="45" xr6:coauthVersionMax="45" xr10:uidLastSave="{00000000-0000-0000-0000-000000000000}"/>
  <workbookProtection workbookAlgorithmName="SHA-512" workbookHashValue="Y1SJglW2nITEegF7l2kS2SP4BM4KnCy4bVGMiw9ExnmNf1vbvfIHX86tvPr6cUwZR9VNJ/WPTgnpak+qNTOPxA==" workbookSaltValue="f0oW1PUlpEybcG+CpOnn3A==" workbookSpinCount="100000" lockStructure="1"/>
  <bookViews>
    <workbookView showSheetTabs="0" xWindow="20370" yWindow="-120" windowWidth="29040" windowHeight="15990" activeTab="1" xr2:uid="{00000000-000D-0000-FFFF-FFFF00000000}"/>
  </bookViews>
  <sheets>
    <sheet name="Hoja4" sheetId="4" r:id="rId1"/>
    <sheet name="Hoja3" sheetId="3" r:id="rId2"/>
    <sheet name="Hoja7" sheetId="14" r:id="rId3"/>
    <sheet name="Hoja1" sheetId="1" r:id="rId4"/>
    <sheet name="Hoja2" sheetId="2" r:id="rId5"/>
    <sheet name="Hoja5" sheetId="5" r:id="rId6"/>
    <sheet name="Hoja6" sheetId="6" r:id="rId7"/>
    <sheet name="Hoja8" sheetId="8" r:id="rId8"/>
    <sheet name="Hoja9" sheetId="9" r:id="rId9"/>
    <sheet name="Hoja10" sheetId="10" r:id="rId10"/>
    <sheet name="Hoja12" sheetId="12" r:id="rId11"/>
    <sheet name="Hoja13" sheetId="13" r:id="rId1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4" i="13" l="1"/>
  <c r="F124" i="13"/>
  <c r="F155" i="13" l="1"/>
  <c r="F154" i="13"/>
  <c r="F153" i="13"/>
  <c r="F152" i="13"/>
  <c r="E150" i="13"/>
  <c r="D150" i="13"/>
  <c r="C150" i="13"/>
  <c r="F148" i="13"/>
  <c r="F147" i="13"/>
  <c r="F146" i="13"/>
  <c r="F145" i="13"/>
  <c r="F141" i="13"/>
  <c r="F140" i="13"/>
  <c r="F139" i="13"/>
  <c r="F138" i="13"/>
  <c r="F137" i="13"/>
  <c r="F136" i="13"/>
  <c r="F135" i="13"/>
  <c r="F134" i="13"/>
  <c r="F133" i="13"/>
  <c r="F132" i="13"/>
  <c r="F131" i="13"/>
  <c r="F130" i="13"/>
  <c r="C111" i="13"/>
  <c r="C128" i="13" s="1"/>
  <c r="F107" i="13"/>
  <c r="F106" i="13"/>
  <c r="F105" i="13"/>
  <c r="F104" i="13"/>
  <c r="F103" i="13"/>
  <c r="F102" i="13"/>
  <c r="F101" i="13"/>
  <c r="F100" i="13"/>
  <c r="F99" i="13"/>
  <c r="F98" i="13"/>
  <c r="F97" i="13"/>
  <c r="F96" i="13"/>
  <c r="E94" i="13"/>
  <c r="E111" i="13" s="1"/>
  <c r="E128" i="13" s="1"/>
  <c r="D94" i="13"/>
  <c r="D111" i="13" s="1"/>
  <c r="D128" i="13" s="1"/>
  <c r="C94" i="13"/>
  <c r="F90" i="13"/>
  <c r="F83" i="13"/>
  <c r="F82" i="13"/>
  <c r="F81" i="13"/>
  <c r="F80" i="13"/>
  <c r="C54" i="13"/>
  <c r="D54" i="13" s="1"/>
  <c r="C42" i="13"/>
  <c r="D42" i="13" s="1"/>
  <c r="E33" i="12"/>
  <c r="D33" i="12"/>
  <c r="C33" i="12"/>
  <c r="Q16" i="12"/>
  <c r="P16" i="12"/>
  <c r="K16" i="12"/>
  <c r="K33" i="12" s="1"/>
  <c r="J16" i="12"/>
  <c r="J33" i="12" s="1"/>
  <c r="I16" i="12"/>
  <c r="O16" i="12" s="1"/>
  <c r="I78" i="10"/>
  <c r="E78" i="10"/>
  <c r="K78" i="10" s="1"/>
  <c r="D78" i="10"/>
  <c r="J78" i="10" s="1"/>
  <c r="C78" i="10"/>
  <c r="Q45" i="10"/>
  <c r="P45" i="10"/>
  <c r="K45" i="10"/>
  <c r="J45" i="10"/>
  <c r="I45" i="10"/>
  <c r="O45" i="10" s="1"/>
  <c r="K22" i="10"/>
  <c r="J22" i="10"/>
  <c r="I22" i="10"/>
  <c r="I33" i="12" l="1"/>
  <c r="D52" i="13"/>
  <c r="D53" i="13"/>
  <c r="D50" i="13"/>
  <c r="D51" i="13"/>
  <c r="D40" i="13"/>
  <c r="D37" i="13"/>
  <c r="D41" i="13"/>
  <c r="D38" i="13"/>
  <c r="D39" i="13"/>
  <c r="S19" i="6"/>
  <c r="R19" i="6"/>
  <c r="L19" i="6"/>
  <c r="K19" i="6"/>
  <c r="J19" i="6"/>
  <c r="Q19" i="6" s="1"/>
  <c r="R22" i="1" l="1"/>
  <c r="Q22" i="1"/>
  <c r="L22" i="1"/>
  <c r="S22" i="1" s="1"/>
  <c r="K22" i="1"/>
  <c r="J22" i="1"/>
  <c r="F27" i="1"/>
  <c r="F26" i="1"/>
  <c r="F25" i="1"/>
  <c r="F24" i="1"/>
  <c r="L46" i="12" l="1"/>
  <c r="L45" i="12"/>
  <c r="L44" i="12"/>
  <c r="L43" i="12"/>
  <c r="L42" i="12"/>
  <c r="L41" i="12"/>
  <c r="L40" i="12"/>
  <c r="L39" i="12"/>
  <c r="L38" i="12"/>
  <c r="L37" i="12"/>
  <c r="L36" i="12"/>
  <c r="L35" i="12"/>
  <c r="F46" i="12"/>
  <c r="F45" i="12"/>
  <c r="F44" i="12"/>
  <c r="F43" i="12"/>
  <c r="F42" i="12"/>
  <c r="F41" i="12"/>
  <c r="F40" i="12"/>
  <c r="F39" i="12"/>
  <c r="F38" i="12"/>
  <c r="F37" i="12"/>
  <c r="F36" i="12"/>
  <c r="F35" i="12"/>
  <c r="R29" i="12"/>
  <c r="R28" i="12"/>
  <c r="R27" i="12"/>
  <c r="R26" i="12"/>
  <c r="R25" i="12"/>
  <c r="R24" i="12"/>
  <c r="R23" i="12"/>
  <c r="R22" i="12"/>
  <c r="R21" i="12"/>
  <c r="R20" i="12"/>
  <c r="R19" i="12"/>
  <c r="R18" i="12"/>
  <c r="L29" i="12"/>
  <c r="L28" i="12"/>
  <c r="L27" i="12"/>
  <c r="L26" i="12"/>
  <c r="L25" i="12"/>
  <c r="L24" i="12"/>
  <c r="L23" i="12"/>
  <c r="L22" i="12"/>
  <c r="L21" i="12"/>
  <c r="L20" i="12"/>
  <c r="L19" i="12"/>
  <c r="L18" i="12"/>
  <c r="F29" i="12"/>
  <c r="F28" i="12"/>
  <c r="F27" i="12"/>
  <c r="F26" i="12"/>
  <c r="F25" i="12"/>
  <c r="F24" i="12"/>
  <c r="F23" i="12"/>
  <c r="F22" i="12"/>
  <c r="F21" i="12"/>
  <c r="F20" i="12"/>
  <c r="F19" i="12"/>
  <c r="F18" i="12"/>
  <c r="F91" i="10"/>
  <c r="F90" i="10"/>
  <c r="F89" i="10"/>
  <c r="F88" i="10"/>
  <c r="F87" i="10"/>
  <c r="F86" i="10"/>
  <c r="F85" i="10"/>
  <c r="F84" i="10"/>
  <c r="F83" i="10"/>
  <c r="F82" i="10"/>
  <c r="F81" i="10"/>
  <c r="F80" i="10"/>
  <c r="L58" i="10"/>
  <c r="L57" i="10"/>
  <c r="L56" i="10"/>
  <c r="L55" i="10"/>
  <c r="L54" i="10"/>
  <c r="L53" i="10"/>
  <c r="L52" i="10"/>
  <c r="L51" i="10"/>
  <c r="L50" i="10"/>
  <c r="L49" i="10"/>
  <c r="L48" i="10"/>
  <c r="L47" i="10"/>
  <c r="F58" i="10"/>
  <c r="F57" i="10"/>
  <c r="F56" i="10"/>
  <c r="F55" i="10"/>
  <c r="F54" i="10"/>
  <c r="F53" i="10"/>
  <c r="F52" i="10"/>
  <c r="F51" i="10"/>
  <c r="F50" i="10"/>
  <c r="F49" i="10"/>
  <c r="F48" i="10"/>
  <c r="F47" i="10"/>
  <c r="L24" i="10"/>
  <c r="L23" i="10"/>
  <c r="F25" i="10"/>
  <c r="F24" i="10"/>
  <c r="F23" i="10"/>
  <c r="T32" i="9"/>
  <c r="T31" i="9"/>
  <c r="T30" i="9"/>
  <c r="T29" i="9"/>
  <c r="T28" i="9"/>
  <c r="T27" i="9"/>
  <c r="T26" i="9"/>
  <c r="T25" i="9"/>
  <c r="T24" i="9"/>
  <c r="T23" i="9"/>
  <c r="T22" i="9"/>
  <c r="T21" i="9"/>
  <c r="M32" i="9"/>
  <c r="M31" i="9"/>
  <c r="M30" i="9"/>
  <c r="M29" i="9"/>
  <c r="M28" i="9"/>
  <c r="M27" i="9"/>
  <c r="M26" i="9"/>
  <c r="M25" i="9"/>
  <c r="M24" i="9"/>
  <c r="M23" i="9"/>
  <c r="M22" i="9"/>
  <c r="M21" i="9"/>
  <c r="F32" i="9"/>
  <c r="F31" i="9"/>
  <c r="F30" i="9"/>
  <c r="F29" i="9"/>
  <c r="F28" i="9"/>
  <c r="F27" i="9"/>
  <c r="F26" i="9"/>
  <c r="F25" i="9"/>
  <c r="F24" i="9"/>
  <c r="F23" i="9"/>
  <c r="F22" i="9"/>
  <c r="F21" i="9"/>
  <c r="T32" i="6"/>
  <c r="T31" i="6"/>
  <c r="T30" i="6"/>
  <c r="T29" i="6"/>
  <c r="T28" i="6"/>
  <c r="T27" i="6"/>
  <c r="T26" i="6"/>
  <c r="T25" i="6"/>
  <c r="T24" i="6"/>
  <c r="T23" i="6"/>
  <c r="T22" i="6"/>
  <c r="T21" i="6"/>
  <c r="M32" i="6"/>
  <c r="M31" i="6"/>
  <c r="M30" i="6"/>
  <c r="M29" i="6"/>
  <c r="M28" i="6"/>
  <c r="M27" i="6"/>
  <c r="M26" i="6"/>
  <c r="M25" i="6"/>
  <c r="M24" i="6"/>
  <c r="M23" i="6"/>
  <c r="M22" i="6"/>
  <c r="M21" i="6"/>
  <c r="F32" i="6"/>
  <c r="F31" i="6"/>
  <c r="F30" i="6"/>
  <c r="F29" i="6"/>
  <c r="F28" i="6"/>
  <c r="F27" i="6"/>
  <c r="F26" i="6"/>
  <c r="F25" i="6"/>
  <c r="F24" i="6"/>
  <c r="F23" i="6"/>
  <c r="F22" i="6"/>
  <c r="F21" i="6"/>
  <c r="T35" i="1"/>
  <c r="T34" i="1"/>
  <c r="T33" i="1"/>
  <c r="T32" i="1"/>
  <c r="T31" i="1"/>
  <c r="T30" i="1"/>
  <c r="T29" i="1"/>
  <c r="T28" i="1"/>
  <c r="T27" i="1"/>
  <c r="T26" i="1"/>
  <c r="T25" i="1"/>
  <c r="T24" i="1"/>
  <c r="M35" i="1"/>
  <c r="M34" i="1"/>
  <c r="M32" i="1"/>
  <c r="M31" i="1"/>
  <c r="M30" i="1"/>
  <c r="M29" i="1"/>
  <c r="M28" i="1"/>
  <c r="M27" i="1"/>
  <c r="M26" i="1"/>
  <c r="M25" i="1"/>
  <c r="M24" i="1"/>
  <c r="F35" i="1"/>
  <c r="F34" i="1"/>
  <c r="F33" i="1"/>
  <c r="F32" i="1"/>
  <c r="F31" i="1"/>
  <c r="F30" i="1"/>
  <c r="F29" i="1"/>
  <c r="F28" i="1"/>
  <c r="M33" i="1" l="1"/>
  <c r="F17" i="8" l="1"/>
  <c r="F20" i="5"/>
  <c r="R58" i="10" l="1"/>
  <c r="R57" i="10"/>
  <c r="R56" i="10"/>
  <c r="R55" i="10"/>
  <c r="R54" i="10"/>
  <c r="R53" i="10"/>
  <c r="R52" i="10"/>
  <c r="R51" i="10"/>
  <c r="R50" i="10"/>
  <c r="R49" i="10"/>
  <c r="R48" i="10"/>
  <c r="R47" i="10"/>
  <c r="L91" i="10"/>
  <c r="L90" i="10"/>
  <c r="L89" i="10"/>
  <c r="L88" i="10"/>
  <c r="L87" i="10"/>
  <c r="L86" i="10"/>
  <c r="L85" i="10"/>
  <c r="L84" i="10"/>
  <c r="L83" i="10"/>
  <c r="L82" i="10"/>
  <c r="L81" i="10"/>
  <c r="L80" i="10"/>
  <c r="F15" i="8"/>
  <c r="F16" i="8"/>
  <c r="G22" i="6"/>
  <c r="F19" i="5"/>
  <c r="F18" i="5"/>
  <c r="G29" i="6" l="1"/>
  <c r="N28" i="6"/>
  <c r="G23" i="6"/>
  <c r="N25" i="6"/>
  <c r="G27" i="6"/>
  <c r="U31" i="6"/>
  <c r="N29" i="6"/>
  <c r="N30" i="6"/>
  <c r="G28" i="6"/>
  <c r="N27" i="6"/>
  <c r="U27" i="6"/>
  <c r="U28" i="6"/>
  <c r="U29" i="6"/>
  <c r="U21" i="9"/>
  <c r="G21" i="9"/>
  <c r="N21" i="9"/>
  <c r="N22" i="9"/>
  <c r="U31" i="9"/>
  <c r="G29" i="9"/>
  <c r="G30" i="9"/>
  <c r="N27" i="9"/>
  <c r="N30" i="9"/>
  <c r="U23" i="9"/>
  <c r="G25" i="9"/>
  <c r="U24" i="9"/>
  <c r="N29" i="9"/>
  <c r="G23" i="9"/>
  <c r="N25" i="9"/>
  <c r="G24" i="9"/>
  <c r="U22" i="9"/>
  <c r="U30" i="9"/>
  <c r="G31" i="9"/>
  <c r="U32" i="9"/>
  <c r="G32" i="9"/>
  <c r="N28" i="9"/>
  <c r="U25" i="9"/>
  <c r="G26" i="9"/>
  <c r="N32" i="9"/>
  <c r="N26" i="9"/>
  <c r="G27" i="9"/>
  <c r="N23" i="9"/>
  <c r="N31" i="9"/>
  <c r="U27" i="9"/>
  <c r="U26" i="9"/>
  <c r="N24" i="9"/>
  <c r="G22" i="9"/>
  <c r="G28" i="9"/>
  <c r="U28" i="9"/>
  <c r="U29" i="9"/>
  <c r="G31" i="6"/>
  <c r="U23" i="6"/>
  <c r="N31" i="6"/>
  <c r="G32" i="6"/>
  <c r="U32" i="6"/>
  <c r="N32" i="6"/>
  <c r="G25" i="6"/>
  <c r="U25" i="6"/>
  <c r="G24" i="6"/>
  <c r="U22" i="6"/>
  <c r="N24" i="6"/>
  <c r="G26" i="6"/>
  <c r="U26" i="6"/>
  <c r="N26" i="6"/>
  <c r="G30" i="6"/>
  <c r="U24" i="6"/>
  <c r="U30" i="6"/>
  <c r="N23" i="6"/>
  <c r="G21" i="6"/>
  <c r="U21" i="6"/>
  <c r="N21" i="6"/>
  <c r="N22" i="6"/>
  <c r="G24" i="1" l="1"/>
  <c r="G25" i="1"/>
  <c r="G26" i="1"/>
  <c r="G27" i="1"/>
  <c r="G28" i="1"/>
  <c r="G29" i="1"/>
  <c r="G30" i="1"/>
  <c r="G31" i="1"/>
  <c r="G32" i="1"/>
  <c r="G33" i="1"/>
  <c r="G34" i="1"/>
  <c r="G35" i="1"/>
  <c r="U35" i="1"/>
  <c r="U34" i="1"/>
  <c r="U33" i="1"/>
  <c r="U32" i="1"/>
  <c r="U31" i="1"/>
  <c r="U30" i="1"/>
  <c r="U29" i="1"/>
  <c r="U28" i="1"/>
  <c r="U27" i="1"/>
  <c r="U26" i="1"/>
  <c r="U25" i="1"/>
  <c r="U24" i="1"/>
  <c r="N24" i="1"/>
  <c r="N32" i="1" l="1"/>
  <c r="N33" i="1"/>
  <c r="N26" i="1"/>
  <c r="N30" i="1"/>
  <c r="N34" i="1"/>
  <c r="N28" i="1"/>
  <c r="N25" i="1"/>
  <c r="N29" i="1"/>
  <c r="N27" i="1"/>
  <c r="N31" i="1"/>
  <c r="N35" i="1"/>
  <c r="D62" i="13" l="1"/>
  <c r="D64" i="13"/>
  <c r="C64" i="13"/>
  <c r="D63" i="13"/>
</calcChain>
</file>

<file path=xl/sharedStrings.xml><?xml version="1.0" encoding="utf-8"?>
<sst xmlns="http://schemas.openxmlformats.org/spreadsheetml/2006/main" count="610" uniqueCount="110">
  <si>
    <t>Mercado Primario</t>
  </si>
  <si>
    <t>Mes/Año</t>
  </si>
  <si>
    <t>Enero</t>
  </si>
  <si>
    <t>Febrero</t>
  </si>
  <si>
    <t>Marzo</t>
  </si>
  <si>
    <t>Abril</t>
  </si>
  <si>
    <t>Mayo</t>
  </si>
  <si>
    <t>Junio</t>
  </si>
  <si>
    <t>Julio</t>
  </si>
  <si>
    <t>Agosto</t>
  </si>
  <si>
    <t>Septiembre</t>
  </si>
  <si>
    <t>Octubre</t>
  </si>
  <si>
    <t>Noviembre</t>
  </si>
  <si>
    <t>Diciembre</t>
  </si>
  <si>
    <t>Mercado Secundario</t>
  </si>
  <si>
    <t>Variación Porcentual</t>
  </si>
  <si>
    <t>Desvios significativos en variación porcentual</t>
  </si>
  <si>
    <t>Cantidad de Promedio de Energia Negociada Mensual - MBTUD</t>
  </si>
  <si>
    <t>Otras Transacciones del Mercado Mayorista</t>
  </si>
  <si>
    <t>Sección 1</t>
  </si>
  <si>
    <t>Aspectos regulatorios - Disclaimers</t>
  </si>
  <si>
    <t>Sección 2</t>
  </si>
  <si>
    <t>Promedio de las cantidades de energía negociadas durante cada mes del año</t>
  </si>
  <si>
    <t>Sección 3</t>
  </si>
  <si>
    <t xml:space="preserve">Promedio de las cantidades de energía negociadas diariamente </t>
  </si>
  <si>
    <t>Sección 4</t>
  </si>
  <si>
    <t>Cantidad total de energía negociada durante el año</t>
  </si>
  <si>
    <t>Sección 5</t>
  </si>
  <si>
    <t xml:space="preserve">Cantidad total de energía negociada durante cada mes del año </t>
  </si>
  <si>
    <t>Sección 6</t>
  </si>
  <si>
    <t xml:space="preserve">Precio promedio, ponderado por cantidades, de la energía negociada durante el año </t>
  </si>
  <si>
    <t>Sección 7</t>
  </si>
  <si>
    <t>Precio promedio, ponderado por cantidades, de la energía negociada durante cada mes del año</t>
  </si>
  <si>
    <t>Sección 8</t>
  </si>
  <si>
    <t>Número de negociaciones durante el año</t>
  </si>
  <si>
    <t>Sección 9</t>
  </si>
  <si>
    <t>Número promedio de negociaciones diarias</t>
  </si>
  <si>
    <t>Sección 10</t>
  </si>
  <si>
    <t xml:space="preserve">Índices de mercado </t>
  </si>
  <si>
    <t>Año</t>
  </si>
  <si>
    <t>Mes</t>
  </si>
  <si>
    <t>Día</t>
  </si>
  <si>
    <t>Cantidad Promedio</t>
  </si>
  <si>
    <t xml:space="preserve">Mercado Primario                                                            </t>
  </si>
  <si>
    <t>Cantidad de Promedio de Energia Negociada Diaria MBTUD</t>
  </si>
  <si>
    <t>Tipo de Mercado</t>
  </si>
  <si>
    <t>Cantidad Total de Energía Negociada Anual - MBTU</t>
  </si>
  <si>
    <t>Cantidad de Total de Energia Negociada Mensual - MBTU</t>
  </si>
  <si>
    <t>Precio Promedio Ponderado de Energia Negociada Anual - USD/MBTU</t>
  </si>
  <si>
    <t>Precio Promedio Ponderado por cantidad - Mensual - USD/MBTU</t>
  </si>
  <si>
    <t>Número de Negociaciones Anuales - Suministro de Gas</t>
  </si>
  <si>
    <t>Número de Negociaciones Anuales - Capacidad de Transporte</t>
  </si>
  <si>
    <t>Mercado Primario - Suministro de Gas</t>
  </si>
  <si>
    <t>N° de Negociaciones Mensuales</t>
  </si>
  <si>
    <t>Mercado Primario - Capacidad de Transporte</t>
  </si>
  <si>
    <t>Mercado Secundario - Suministro de Gas</t>
  </si>
  <si>
    <t>Mercado Secundario - Capacidad de Transporte</t>
  </si>
  <si>
    <t>Otras Transacciones del Mercado Mayorista - Suministro de Gas</t>
  </si>
  <si>
    <t>N° de Negociaciones Diarias</t>
  </si>
  <si>
    <t>Cantidad Total (MBTU)</t>
  </si>
  <si>
    <t>Cantidad de Energía Negociada en el Mercado</t>
  </si>
  <si>
    <t>Primario por Modalidad Contractual</t>
  </si>
  <si>
    <t>Modalidad</t>
  </si>
  <si>
    <t>Firme</t>
  </si>
  <si>
    <t>Con Interrupciones</t>
  </si>
  <si>
    <t>Firme al 95%</t>
  </si>
  <si>
    <t>Contingencia</t>
  </si>
  <si>
    <t>Total general</t>
  </si>
  <si>
    <t>Participación %</t>
  </si>
  <si>
    <t>Total</t>
  </si>
  <si>
    <t>Secundario por Modalidad Contractual</t>
  </si>
  <si>
    <t>Cantidad de Energía Negociada en Otras</t>
  </si>
  <si>
    <t>Transacciones Mercado Mayorista Modalidad Contractual</t>
  </si>
  <si>
    <t>Número de Adjudicaciones Realizadas</t>
  </si>
  <si>
    <t>Uselo Vendalo Corto Plazo (UVCP) - Suminsitro de Gas</t>
  </si>
  <si>
    <t>Uselo Vendalo Corto Plazo (UVCP) - Capacidad de Transporte</t>
  </si>
  <si>
    <t>Uselo Vendalo Corto Plazo (UVCP) - Suministro de Gas</t>
  </si>
  <si>
    <t>Cantidad de Energía Adjudicada - MBTU</t>
  </si>
  <si>
    <t>Días sin Adjudicación</t>
  </si>
  <si>
    <t>Días con Adjudicación</t>
  </si>
  <si>
    <t>Cantidad Negociada MBTUD (Registrada)</t>
  </si>
  <si>
    <t>Cantidad Negociada MBTUD (No Registrada)</t>
  </si>
  <si>
    <t>UVCP - Capacidad de Transporte</t>
  </si>
  <si>
    <t>UVCP - Suministro de Gas</t>
  </si>
  <si>
    <t>Campo o Punto de Entrada</t>
  </si>
  <si>
    <t>Regulado</t>
  </si>
  <si>
    <t>COMERCIALIZACIÓN DE GAS NATURAL DE LARGO PLAZO</t>
  </si>
  <si>
    <t>Elaborado y calculado: Unidad de Sistemas de Informción - BMC</t>
  </si>
  <si>
    <t>Fuente: Sistema Electronico de Gas - SEGAS</t>
  </si>
  <si>
    <t>Capacidad Negociada KPCD (No Registrada)</t>
  </si>
  <si>
    <t>Capacidad Negociada KPCD (Registrada)</t>
  </si>
  <si>
    <t>Elaborado y calculado: Unidad de Sistemas de Información - BMC</t>
  </si>
  <si>
    <t>CUSIANA</t>
  </si>
  <si>
    <t>No Regulado</t>
  </si>
  <si>
    <t>Sector</t>
  </si>
  <si>
    <t>Industrial</t>
  </si>
  <si>
    <t>Comercial</t>
  </si>
  <si>
    <t>Residencial</t>
  </si>
  <si>
    <t>GNVC</t>
  </si>
  <si>
    <t>Capacidad  Adjudicada - KPC</t>
  </si>
  <si>
    <t>Firmeza Condicionada</t>
  </si>
  <si>
    <t>CHUCHUPA</t>
  </si>
  <si>
    <t>CUPIAGUA</t>
  </si>
  <si>
    <t>Generación Térmica</t>
  </si>
  <si>
    <t>Otros</t>
  </si>
  <si>
    <t>Otras Transacciones del Mercado Mayorista - Suministro</t>
  </si>
  <si>
    <t>Cantidad 
MBTUD</t>
  </si>
  <si>
    <t>Tipo de 
Demanda</t>
  </si>
  <si>
    <t>Cantidad de Energía Negociada Anual 2020</t>
  </si>
  <si>
    <t>Otras, Firmeza Condicionada y OCG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</si>
</sst>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_(* \(#,##0\);_(* &quot;-&quot;??_);_(@_)"/>
    <numFmt numFmtId="165" formatCode="_-* #,##0_-;\-* #,##0_-;_-* &quot;-&quot;??_-;_-@_-"/>
    <numFmt numFmtId="166" formatCode="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i/>
      <sz val="11"/>
      <color theme="1"/>
      <name val="Calibri"/>
      <family val="2"/>
      <scheme val="minor"/>
    </font>
    <font>
      <u/>
      <sz val="11"/>
      <color theme="9"/>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41" fontId="1" fillId="0" borderId="0" applyFont="0" applyFill="0" applyBorder="0" applyAlignment="0" applyProtection="0"/>
  </cellStyleXfs>
  <cellXfs count="238">
    <xf numFmtId="0" fontId="0" fillId="0" borderId="0" xfId="0"/>
    <xf numFmtId="0" fontId="0" fillId="33" borderId="0" xfId="0" applyFill="1"/>
    <xf numFmtId="0" fontId="0" fillId="33" borderId="17" xfId="0" applyFill="1" applyBorder="1"/>
    <xf numFmtId="164" fontId="0" fillId="33" borderId="18" xfId="1" applyNumberFormat="1" applyFont="1" applyFill="1" applyBorder="1"/>
    <xf numFmtId="43" fontId="0" fillId="33" borderId="25" xfId="1" applyFont="1" applyFill="1" applyBorder="1" applyAlignment="1">
      <alignment horizontal="center"/>
    </xf>
    <xf numFmtId="43" fontId="0" fillId="33" borderId="19" xfId="1" applyFont="1" applyFill="1" applyBorder="1" applyAlignment="1">
      <alignment horizontal="center"/>
    </xf>
    <xf numFmtId="164" fontId="0" fillId="33" borderId="10" xfId="1" applyNumberFormat="1" applyFont="1" applyFill="1" applyBorder="1"/>
    <xf numFmtId="0" fontId="0" fillId="33" borderId="20" xfId="0" applyFill="1" applyBorder="1"/>
    <xf numFmtId="0" fontId="0" fillId="33" borderId="21" xfId="0" applyFill="1" applyBorder="1"/>
    <xf numFmtId="164" fontId="0" fillId="33" borderId="22" xfId="1" applyNumberFormat="1" applyFont="1" applyFill="1" applyBorder="1"/>
    <xf numFmtId="43" fontId="0" fillId="33" borderId="24" xfId="1" applyFont="1" applyFill="1" applyBorder="1" applyAlignment="1">
      <alignment horizontal="center"/>
    </xf>
    <xf numFmtId="0" fontId="0" fillId="33" borderId="10" xfId="0" applyFill="1" applyBorder="1"/>
    <xf numFmtId="43" fontId="0" fillId="33" borderId="10" xfId="1" applyFont="1" applyFill="1" applyBorder="1"/>
    <xf numFmtId="43" fontId="0" fillId="33" borderId="18" xfId="1" applyFont="1" applyFill="1" applyBorder="1"/>
    <xf numFmtId="43" fontId="0" fillId="33" borderId="26" xfId="1" applyFont="1" applyFill="1" applyBorder="1" applyAlignment="1">
      <alignment horizontal="center"/>
    </xf>
    <xf numFmtId="43" fontId="0" fillId="33" borderId="23" xfId="1" applyFont="1" applyFill="1" applyBorder="1" applyAlignment="1">
      <alignment horizontal="center"/>
    </xf>
    <xf numFmtId="165" fontId="0" fillId="33" borderId="18" xfId="1" applyNumberFormat="1" applyFont="1" applyFill="1" applyBorder="1"/>
    <xf numFmtId="165" fontId="0" fillId="33" borderId="10" xfId="1" applyNumberFormat="1" applyFont="1" applyFill="1" applyBorder="1"/>
    <xf numFmtId="165" fontId="0" fillId="33" borderId="22" xfId="1" applyNumberFormat="1" applyFont="1" applyFill="1" applyBorder="1"/>
    <xf numFmtId="0" fontId="0" fillId="33" borderId="0" xfId="0" applyFont="1" applyFill="1"/>
    <xf numFmtId="0" fontId="0" fillId="33" borderId="17" xfId="0" applyFont="1" applyFill="1" applyBorder="1"/>
    <xf numFmtId="0" fontId="0" fillId="33" borderId="19" xfId="0" applyFont="1" applyFill="1" applyBorder="1" applyAlignment="1">
      <alignment horizontal="center"/>
    </xf>
    <xf numFmtId="0" fontId="0" fillId="33" borderId="20" xfId="0" applyFont="1" applyFill="1" applyBorder="1"/>
    <xf numFmtId="0" fontId="0" fillId="33" borderId="26" xfId="0" applyFont="1" applyFill="1" applyBorder="1" applyAlignment="1">
      <alignment horizontal="center"/>
    </xf>
    <xf numFmtId="0" fontId="0" fillId="33" borderId="21" xfId="0" applyFont="1" applyFill="1" applyBorder="1"/>
    <xf numFmtId="0" fontId="0" fillId="33" borderId="23" xfId="0" applyFont="1" applyFill="1" applyBorder="1" applyAlignment="1">
      <alignment horizontal="center"/>
    </xf>
    <xf numFmtId="0" fontId="0" fillId="0" borderId="30" xfId="0" applyBorder="1" applyProtection="1">
      <protection hidden="1"/>
    </xf>
    <xf numFmtId="0" fontId="0" fillId="0" borderId="30" xfId="0" applyBorder="1"/>
    <xf numFmtId="0" fontId="0" fillId="33" borderId="0" xfId="0" applyFill="1" applyAlignment="1">
      <alignment vertical="center"/>
    </xf>
    <xf numFmtId="0" fontId="19" fillId="0" borderId="30" xfId="0" applyFont="1" applyBorder="1" applyAlignment="1" applyProtection="1">
      <alignment horizontal="center"/>
      <protection hidden="1"/>
    </xf>
    <xf numFmtId="0" fontId="20" fillId="0" borderId="30" xfId="44" applyFont="1" applyBorder="1" applyProtection="1">
      <protection locked="0"/>
    </xf>
    <xf numFmtId="0" fontId="20" fillId="0" borderId="30" xfId="44" applyFont="1" applyBorder="1" applyAlignment="1" applyProtection="1">
      <alignment wrapText="1"/>
      <protection locked="0"/>
    </xf>
    <xf numFmtId="0" fontId="20" fillId="0" borderId="30" xfId="44" applyFont="1" applyBorder="1" applyAlignment="1" applyProtection="1">
      <alignment vertical="center" wrapText="1"/>
      <protection locked="0"/>
    </xf>
    <xf numFmtId="165" fontId="0" fillId="0" borderId="10" xfId="1" applyNumberFormat="1" applyFont="1" applyBorder="1"/>
    <xf numFmtId="0" fontId="0" fillId="33" borderId="31" xfId="0" applyFill="1" applyBorder="1"/>
    <xf numFmtId="164" fontId="0" fillId="33" borderId="32" xfId="1" applyNumberFormat="1" applyFont="1" applyFill="1" applyBorder="1"/>
    <xf numFmtId="0" fontId="16" fillId="35" borderId="33" xfId="0" applyFont="1" applyFill="1" applyBorder="1" applyAlignment="1">
      <alignment horizontal="center" vertical="center"/>
    </xf>
    <xf numFmtId="0" fontId="16" fillId="35" borderId="34" xfId="0" applyFont="1" applyFill="1" applyBorder="1" applyAlignment="1">
      <alignment horizontal="center" vertical="center"/>
    </xf>
    <xf numFmtId="0" fontId="0" fillId="33" borderId="20" xfId="0" applyFill="1" applyBorder="1" applyAlignment="1">
      <alignment vertical="center"/>
    </xf>
    <xf numFmtId="164" fontId="0" fillId="33" borderId="10" xfId="1" applyNumberFormat="1" applyFont="1" applyFill="1" applyBorder="1" applyAlignment="1">
      <alignment vertical="center"/>
    </xf>
    <xf numFmtId="165" fontId="0" fillId="0" borderId="22" xfId="1" applyNumberFormat="1" applyFont="1" applyBorder="1" applyAlignment="1">
      <alignment horizontal="center" vertical="center"/>
    </xf>
    <xf numFmtId="0" fontId="16" fillId="35" borderId="35" xfId="0" applyFont="1" applyFill="1" applyBorder="1" applyAlignment="1">
      <alignment horizontal="center" vertical="center" wrapText="1"/>
    </xf>
    <xf numFmtId="0" fontId="0" fillId="33" borderId="17" xfId="0" applyFill="1" applyBorder="1" applyAlignment="1">
      <alignment vertical="center"/>
    </xf>
    <xf numFmtId="164" fontId="0" fillId="33" borderId="18" xfId="1" applyNumberFormat="1" applyFont="1" applyFill="1" applyBorder="1" applyAlignment="1">
      <alignment vertical="center"/>
    </xf>
    <xf numFmtId="0" fontId="0" fillId="33" borderId="21" xfId="0" applyFill="1" applyBorder="1" applyAlignment="1">
      <alignment vertical="center" wrapText="1"/>
    </xf>
    <xf numFmtId="0" fontId="0" fillId="33" borderId="30" xfId="0" applyFill="1" applyBorder="1" applyProtection="1">
      <protection hidden="1"/>
    </xf>
    <xf numFmtId="0" fontId="0" fillId="33" borderId="30" xfId="0" applyFill="1" applyBorder="1"/>
    <xf numFmtId="9" fontId="0" fillId="33" borderId="10" xfId="2" applyNumberFormat="1" applyFont="1" applyFill="1" applyBorder="1"/>
    <xf numFmtId="9" fontId="0" fillId="33" borderId="18" xfId="2" applyNumberFormat="1" applyFont="1" applyFill="1" applyBorder="1"/>
    <xf numFmtId="9" fontId="0" fillId="33" borderId="22" xfId="2" applyNumberFormat="1" applyFont="1" applyFill="1" applyBorder="1"/>
    <xf numFmtId="9" fontId="0" fillId="0" borderId="0" xfId="2" applyFont="1"/>
    <xf numFmtId="9" fontId="0" fillId="0" borderId="10" xfId="2" applyFont="1" applyBorder="1"/>
    <xf numFmtId="0" fontId="0" fillId="0" borderId="17" xfId="0" applyBorder="1"/>
    <xf numFmtId="165" fontId="0" fillId="0" borderId="18" xfId="1" applyNumberFormat="1" applyFont="1" applyBorder="1"/>
    <xf numFmtId="9" fontId="0" fillId="0" borderId="18" xfId="2" applyFont="1" applyBorder="1"/>
    <xf numFmtId="0" fontId="0" fillId="0" borderId="19" xfId="0" applyBorder="1" applyAlignment="1">
      <alignment horizontal="center"/>
    </xf>
    <xf numFmtId="0" fontId="0" fillId="0" borderId="20" xfId="0" applyBorder="1"/>
    <xf numFmtId="0" fontId="0" fillId="0" borderId="26" xfId="0" applyBorder="1" applyAlignment="1">
      <alignment horizontal="center"/>
    </xf>
    <xf numFmtId="0" fontId="0" fillId="0" borderId="21" xfId="0" applyBorder="1"/>
    <xf numFmtId="165" fontId="0" fillId="0" borderId="22" xfId="1" applyNumberFormat="1" applyFont="1" applyBorder="1"/>
    <xf numFmtId="9" fontId="0" fillId="0" borderId="22" xfId="2" applyFont="1" applyBorder="1"/>
    <xf numFmtId="0" fontId="0" fillId="0" borderId="23" xfId="0" applyBorder="1" applyAlignment="1">
      <alignment horizontal="center"/>
    </xf>
    <xf numFmtId="43" fontId="0" fillId="33" borderId="22" xfId="1" applyFont="1" applyFill="1" applyBorder="1"/>
    <xf numFmtId="43" fontId="0" fillId="33" borderId="18" xfId="1" applyFont="1" applyFill="1" applyBorder="1" applyAlignment="1">
      <alignment vertical="center"/>
    </xf>
    <xf numFmtId="43" fontId="0" fillId="33" borderId="10" xfId="1" applyFont="1" applyFill="1" applyBorder="1" applyAlignment="1">
      <alignment vertical="center"/>
    </xf>
    <xf numFmtId="43" fontId="0" fillId="33" borderId="22" xfId="1" applyFont="1" applyFill="1" applyBorder="1" applyAlignment="1">
      <alignment vertical="center"/>
    </xf>
    <xf numFmtId="43" fontId="0" fillId="0" borderId="10" xfId="1" applyFont="1" applyBorder="1"/>
    <xf numFmtId="43" fontId="0" fillId="0" borderId="18" xfId="1" applyFont="1" applyBorder="1"/>
    <xf numFmtId="43" fontId="0" fillId="0" borderId="22" xfId="1" applyFont="1" applyBorder="1"/>
    <xf numFmtId="0" fontId="0" fillId="33" borderId="21" xfId="0" applyFill="1" applyBorder="1" applyAlignment="1">
      <alignment vertical="center"/>
    </xf>
    <xf numFmtId="164" fontId="0" fillId="33" borderId="22" xfId="1" applyNumberFormat="1" applyFont="1" applyFill="1" applyBorder="1" applyAlignment="1">
      <alignment vertical="center"/>
    </xf>
    <xf numFmtId="9" fontId="0" fillId="33" borderId="26" xfId="2" applyNumberFormat="1" applyFont="1" applyFill="1" applyBorder="1"/>
    <xf numFmtId="9" fontId="0" fillId="33" borderId="23" xfId="2" applyNumberFormat="1" applyFont="1" applyFill="1" applyBorder="1"/>
    <xf numFmtId="9" fontId="0" fillId="33" borderId="24" xfId="2" applyNumberFormat="1" applyFont="1" applyFill="1" applyBorder="1"/>
    <xf numFmtId="9" fontId="0" fillId="33" borderId="19" xfId="2" applyFont="1" applyFill="1" applyBorder="1"/>
    <xf numFmtId="9" fontId="0" fillId="33" borderId="26" xfId="2" applyFont="1" applyFill="1" applyBorder="1"/>
    <xf numFmtId="9" fontId="0" fillId="33" borderId="23" xfId="2" applyFont="1" applyFill="1" applyBorder="1"/>
    <xf numFmtId="9" fontId="0" fillId="33" borderId="19" xfId="2" applyNumberFormat="1" applyFont="1" applyFill="1" applyBorder="1" applyAlignment="1">
      <alignment vertical="center"/>
    </xf>
    <xf numFmtId="9" fontId="0" fillId="33" borderId="26" xfId="2" applyNumberFormat="1" applyFont="1" applyFill="1" applyBorder="1" applyAlignment="1">
      <alignment vertical="center"/>
    </xf>
    <xf numFmtId="9" fontId="0" fillId="33" borderId="23" xfId="2" applyNumberFormat="1" applyFont="1" applyFill="1" applyBorder="1" applyAlignment="1">
      <alignment vertical="center"/>
    </xf>
    <xf numFmtId="9" fontId="0" fillId="33" borderId="19" xfId="2" applyNumberFormat="1" applyFont="1" applyFill="1" applyBorder="1"/>
    <xf numFmtId="9" fontId="0" fillId="33" borderId="18" xfId="2" applyNumberFormat="1" applyFont="1" applyFill="1" applyBorder="1" applyAlignment="1">
      <alignment horizontal="center"/>
    </xf>
    <xf numFmtId="9" fontId="0" fillId="33" borderId="10" xfId="2" applyNumberFormat="1" applyFont="1" applyFill="1" applyBorder="1" applyAlignment="1">
      <alignment horizontal="center"/>
    </xf>
    <xf numFmtId="9" fontId="0" fillId="33" borderId="22" xfId="2" applyNumberFormat="1" applyFont="1" applyFill="1" applyBorder="1" applyAlignment="1">
      <alignment horizontal="center"/>
    </xf>
    <xf numFmtId="9" fontId="0" fillId="33" borderId="19" xfId="2" applyNumberFormat="1" applyFont="1" applyFill="1" applyBorder="1" applyAlignment="1">
      <alignment horizontal="center" vertical="center"/>
    </xf>
    <xf numFmtId="9" fontId="0" fillId="33" borderId="26" xfId="2" applyNumberFormat="1" applyFont="1" applyFill="1" applyBorder="1" applyAlignment="1">
      <alignment horizontal="center" vertical="center"/>
    </xf>
    <xf numFmtId="9" fontId="0" fillId="33" borderId="23" xfId="2" applyNumberFormat="1" applyFont="1" applyFill="1" applyBorder="1" applyAlignment="1">
      <alignment horizontal="center" vertical="center"/>
    </xf>
    <xf numFmtId="9" fontId="0" fillId="0" borderId="19" xfId="2" applyFont="1" applyBorder="1"/>
    <xf numFmtId="9" fontId="0" fillId="0" borderId="26" xfId="2" applyFont="1" applyBorder="1"/>
    <xf numFmtId="9" fontId="0" fillId="0" borderId="23" xfId="2" applyFont="1" applyBorder="1"/>
    <xf numFmtId="164" fontId="0" fillId="0" borderId="0" xfId="0" applyNumberFormat="1"/>
    <xf numFmtId="10" fontId="0" fillId="33" borderId="26" xfId="2" applyNumberFormat="1" applyFont="1" applyFill="1" applyBorder="1"/>
    <xf numFmtId="10" fontId="0" fillId="33" borderId="23" xfId="2" applyNumberFormat="1" applyFont="1" applyFill="1" applyBorder="1"/>
    <xf numFmtId="1" fontId="0" fillId="33" borderId="10" xfId="1" applyNumberFormat="1" applyFont="1" applyFill="1" applyBorder="1"/>
    <xf numFmtId="1" fontId="0" fillId="33" borderId="18" xfId="1" applyNumberFormat="1" applyFont="1" applyFill="1" applyBorder="1"/>
    <xf numFmtId="10" fontId="0" fillId="33" borderId="19" xfId="2" applyNumberFormat="1" applyFont="1" applyFill="1" applyBorder="1"/>
    <xf numFmtId="1" fontId="0" fillId="33" borderId="22" xfId="1" applyNumberFormat="1" applyFont="1" applyFill="1" applyBorder="1"/>
    <xf numFmtId="164" fontId="0" fillId="33" borderId="32" xfId="1" applyNumberFormat="1" applyFont="1" applyFill="1" applyBorder="1" applyAlignment="1">
      <alignment horizontal="right"/>
    </xf>
    <xf numFmtId="164" fontId="0" fillId="33" borderId="10" xfId="1" applyNumberFormat="1" applyFont="1" applyFill="1" applyBorder="1" applyAlignment="1">
      <alignment horizontal="right"/>
    </xf>
    <xf numFmtId="164" fontId="0" fillId="33" borderId="22" xfId="1" applyNumberFormat="1" applyFont="1" applyFill="1" applyBorder="1" applyAlignment="1">
      <alignment horizontal="right"/>
    </xf>
    <xf numFmtId="10" fontId="0" fillId="33" borderId="26" xfId="2" applyNumberFormat="1" applyFont="1" applyFill="1" applyBorder="1" applyAlignment="1">
      <alignment horizontal="right"/>
    </xf>
    <xf numFmtId="10" fontId="0" fillId="33" borderId="23" xfId="2" applyNumberFormat="1" applyFont="1" applyFill="1" applyBorder="1" applyAlignment="1">
      <alignment horizontal="right"/>
    </xf>
    <xf numFmtId="1" fontId="0" fillId="33" borderId="18" xfId="1" applyNumberFormat="1" applyFont="1" applyFill="1" applyBorder="1" applyAlignment="1">
      <alignment horizontal="right"/>
    </xf>
    <xf numFmtId="1" fontId="0" fillId="33" borderId="10" xfId="1" applyNumberFormat="1" applyFont="1" applyFill="1" applyBorder="1" applyAlignment="1">
      <alignment horizontal="right"/>
    </xf>
    <xf numFmtId="1" fontId="0" fillId="33" borderId="22" xfId="1" applyNumberFormat="1" applyFont="1" applyFill="1" applyBorder="1" applyAlignment="1">
      <alignment horizontal="right"/>
    </xf>
    <xf numFmtId="165" fontId="0" fillId="0" borderId="18" xfId="1" applyNumberFormat="1" applyFont="1" applyBorder="1" applyAlignment="1">
      <alignment horizontal="right"/>
    </xf>
    <xf numFmtId="165" fontId="0" fillId="0" borderId="10" xfId="1" applyNumberFormat="1" applyFont="1" applyBorder="1" applyAlignment="1">
      <alignment horizontal="right"/>
    </xf>
    <xf numFmtId="165" fontId="0" fillId="0" borderId="22" xfId="1" applyNumberFormat="1" applyFont="1" applyBorder="1" applyAlignment="1">
      <alignment horizontal="right"/>
    </xf>
    <xf numFmtId="0" fontId="0" fillId="33" borderId="10" xfId="0" applyFill="1" applyBorder="1" applyAlignment="1">
      <alignment vertical="center"/>
    </xf>
    <xf numFmtId="164" fontId="0" fillId="33" borderId="26" xfId="1" applyNumberFormat="1" applyFont="1" applyFill="1" applyBorder="1" applyAlignment="1">
      <alignment vertical="center"/>
    </xf>
    <xf numFmtId="0" fontId="0" fillId="33" borderId="22" xfId="0" applyFill="1" applyBorder="1" applyAlignment="1">
      <alignment vertical="center" wrapText="1"/>
    </xf>
    <xf numFmtId="164" fontId="0" fillId="33" borderId="23" xfId="1" applyNumberFormat="1" applyFont="1" applyFill="1" applyBorder="1" applyAlignment="1">
      <alignment vertical="center"/>
    </xf>
    <xf numFmtId="0" fontId="0" fillId="33" borderId="32" xfId="0" applyFill="1" applyBorder="1" applyAlignment="1">
      <alignment vertical="center"/>
    </xf>
    <xf numFmtId="164" fontId="0" fillId="33" borderId="24" xfId="1" applyNumberFormat="1" applyFont="1" applyFill="1" applyBorder="1" applyAlignment="1">
      <alignment vertical="center"/>
    </xf>
    <xf numFmtId="0" fontId="16" fillId="33" borderId="21" xfId="0" applyFont="1" applyFill="1" applyBorder="1"/>
    <xf numFmtId="164" fontId="16" fillId="33" borderId="22" xfId="1" applyNumberFormat="1" applyFont="1" applyFill="1" applyBorder="1"/>
    <xf numFmtId="0" fontId="16" fillId="33" borderId="0" xfId="0" applyFont="1" applyFill="1" applyBorder="1"/>
    <xf numFmtId="164" fontId="16" fillId="33" borderId="0" xfId="1" applyNumberFormat="1" applyFont="1" applyFill="1" applyBorder="1"/>
    <xf numFmtId="9" fontId="16" fillId="33" borderId="0" xfId="2" applyNumberFormat="1" applyFont="1" applyFill="1" applyBorder="1"/>
    <xf numFmtId="9" fontId="0" fillId="33" borderId="19" xfId="2" applyFont="1" applyFill="1" applyBorder="1" applyAlignment="1">
      <alignment horizontal="right"/>
    </xf>
    <xf numFmtId="9" fontId="0" fillId="33" borderId="26" xfId="2" applyFont="1" applyFill="1" applyBorder="1" applyAlignment="1">
      <alignment horizontal="right"/>
    </xf>
    <xf numFmtId="9" fontId="0" fillId="33" borderId="23" xfId="2" applyFont="1" applyFill="1" applyBorder="1" applyAlignment="1">
      <alignment horizontal="right"/>
    </xf>
    <xf numFmtId="165" fontId="0" fillId="33" borderId="18" xfId="1" applyNumberFormat="1" applyFont="1" applyFill="1" applyBorder="1" applyAlignment="1">
      <alignment horizontal="right"/>
    </xf>
    <xf numFmtId="165" fontId="0" fillId="33" borderId="10" xfId="1" applyNumberFormat="1" applyFont="1" applyFill="1" applyBorder="1" applyAlignment="1">
      <alignment horizontal="right"/>
    </xf>
    <xf numFmtId="165" fontId="0" fillId="33" borderId="22" xfId="1" applyNumberFormat="1" applyFont="1" applyFill="1" applyBorder="1" applyAlignment="1">
      <alignment horizontal="right"/>
    </xf>
    <xf numFmtId="0" fontId="0" fillId="33" borderId="32" xfId="0" applyFill="1" applyBorder="1"/>
    <xf numFmtId="9" fontId="0" fillId="33" borderId="24" xfId="2" applyFont="1" applyFill="1" applyBorder="1"/>
    <xf numFmtId="165" fontId="0" fillId="33" borderId="32" xfId="1" applyNumberFormat="1" applyFont="1" applyFill="1" applyBorder="1"/>
    <xf numFmtId="0" fontId="0" fillId="0" borderId="10" xfId="0" applyBorder="1"/>
    <xf numFmtId="0" fontId="19" fillId="0" borderId="30" xfId="0" applyFont="1" applyBorder="1" applyAlignment="1" applyProtection="1">
      <alignment horizontal="center" vertical="center"/>
      <protection hidden="1"/>
    </xf>
    <xf numFmtId="165" fontId="0" fillId="33" borderId="38" xfId="1" applyNumberFormat="1" applyFont="1" applyFill="1" applyBorder="1"/>
    <xf numFmtId="0" fontId="16" fillId="33" borderId="0" xfId="0" applyFont="1" applyFill="1" applyAlignment="1">
      <alignment horizontal="center"/>
    </xf>
    <xf numFmtId="0" fontId="0" fillId="33" borderId="0" xfId="0" applyFill="1" applyBorder="1"/>
    <xf numFmtId="0" fontId="0" fillId="33" borderId="28" xfId="0" applyFill="1" applyBorder="1"/>
    <xf numFmtId="164" fontId="0" fillId="33" borderId="29" xfId="1" applyNumberFormat="1" applyFont="1" applyFill="1" applyBorder="1"/>
    <xf numFmtId="9" fontId="0" fillId="33" borderId="22" xfId="2" applyNumberFormat="1" applyFont="1" applyFill="1" applyBorder="1" applyAlignment="1">
      <alignment horizontal="center" vertical="center"/>
    </xf>
    <xf numFmtId="165" fontId="0" fillId="0" borderId="0" xfId="0" applyNumberFormat="1"/>
    <xf numFmtId="9" fontId="0" fillId="33" borderId="25" xfId="2" applyFont="1" applyFill="1" applyBorder="1"/>
    <xf numFmtId="0" fontId="16" fillId="33" borderId="0" xfId="0" applyFont="1" applyFill="1" applyAlignment="1">
      <alignment horizontal="center"/>
    </xf>
    <xf numFmtId="165" fontId="0" fillId="0" borderId="18" xfId="1" applyNumberFormat="1" applyFont="1" applyFill="1" applyBorder="1"/>
    <xf numFmtId="165" fontId="0" fillId="0" borderId="10" xfId="1" applyNumberFormat="1" applyFont="1" applyFill="1" applyBorder="1"/>
    <xf numFmtId="165" fontId="0" fillId="0" borderId="22" xfId="1" applyNumberFormat="1" applyFont="1" applyFill="1" applyBorder="1"/>
    <xf numFmtId="0" fontId="0" fillId="0" borderId="18" xfId="0" applyBorder="1" applyAlignment="1">
      <alignment horizontal="center"/>
    </xf>
    <xf numFmtId="41" fontId="0" fillId="0" borderId="19" xfId="0" applyNumberFormat="1" applyBorder="1"/>
    <xf numFmtId="0" fontId="0" fillId="0" borderId="10" xfId="0" applyBorder="1" applyAlignment="1">
      <alignment horizontal="center"/>
    </xf>
    <xf numFmtId="41" fontId="0" fillId="0" borderId="26" xfId="0" applyNumberFormat="1" applyBorder="1"/>
    <xf numFmtId="0" fontId="0" fillId="0" borderId="22" xfId="0" applyBorder="1" applyAlignment="1">
      <alignment horizontal="center"/>
    </xf>
    <xf numFmtId="41" fontId="0" fillId="0" borderId="23" xfId="0" applyNumberFormat="1" applyBorder="1"/>
    <xf numFmtId="41" fontId="0" fillId="0" borderId="19" xfId="45" applyFont="1" applyBorder="1"/>
    <xf numFmtId="41" fontId="0" fillId="0" borderId="26" xfId="45" applyFont="1" applyBorder="1"/>
    <xf numFmtId="41" fontId="0" fillId="0" borderId="23" xfId="45" applyFont="1" applyBorder="1"/>
    <xf numFmtId="166" fontId="0" fillId="33" borderId="22" xfId="2" applyNumberFormat="1" applyFont="1" applyFill="1" applyBorder="1"/>
    <xf numFmtId="9" fontId="16" fillId="33" borderId="25" xfId="2" applyFont="1" applyFill="1" applyBorder="1"/>
    <xf numFmtId="165" fontId="16" fillId="0" borderId="10" xfId="0" applyNumberFormat="1" applyFont="1" applyBorder="1"/>
    <xf numFmtId="9" fontId="16" fillId="0" borderId="10" xfId="2" applyFont="1" applyBorder="1"/>
    <xf numFmtId="0" fontId="0" fillId="0" borderId="0" xfId="0" applyBorder="1"/>
    <xf numFmtId="165" fontId="0" fillId="0" borderId="0" xfId="1" applyNumberFormat="1" applyFont="1" applyBorder="1"/>
    <xf numFmtId="9" fontId="0" fillId="0" borderId="0" xfId="2" applyFont="1" applyBorder="1"/>
    <xf numFmtId="0" fontId="16" fillId="0" borderId="0" xfId="0" applyFont="1" applyBorder="1"/>
    <xf numFmtId="165" fontId="16" fillId="0" borderId="0" xfId="0" applyNumberFormat="1" applyFont="1" applyBorder="1"/>
    <xf numFmtId="9" fontId="16" fillId="0" borderId="0" xfId="2" applyFont="1" applyBorder="1"/>
    <xf numFmtId="0" fontId="16" fillId="0" borderId="20" xfId="0" applyFont="1" applyBorder="1"/>
    <xf numFmtId="0" fontId="16" fillId="35" borderId="43" xfId="0" applyFont="1" applyFill="1" applyBorder="1" applyAlignment="1">
      <alignment horizontal="center"/>
    </xf>
    <xf numFmtId="0" fontId="16" fillId="35" borderId="44" xfId="0" applyFont="1" applyFill="1" applyBorder="1" applyAlignment="1">
      <alignment horizontal="center"/>
    </xf>
    <xf numFmtId="41" fontId="0" fillId="0" borderId="10" xfId="45" applyFont="1" applyBorder="1"/>
    <xf numFmtId="41" fontId="0" fillId="0" borderId="0" xfId="45" applyFont="1"/>
    <xf numFmtId="41" fontId="0" fillId="0" borderId="0" xfId="45" applyFont="1" applyBorder="1"/>
    <xf numFmtId="41" fontId="0" fillId="33" borderId="10" xfId="45" applyFont="1" applyFill="1" applyBorder="1"/>
    <xf numFmtId="41" fontId="0" fillId="33" borderId="22" xfId="45" applyFont="1" applyFill="1" applyBorder="1"/>
    <xf numFmtId="41" fontId="0" fillId="33" borderId="38" xfId="45" applyFont="1" applyFill="1" applyBorder="1"/>
    <xf numFmtId="0" fontId="16" fillId="35" borderId="44" xfId="0" applyFont="1" applyFill="1" applyBorder="1" applyAlignment="1">
      <alignment horizontal="center" wrapText="1"/>
    </xf>
    <xf numFmtId="165" fontId="0" fillId="0" borderId="18" xfId="1" applyNumberFormat="1" applyFont="1" applyFill="1" applyBorder="1" applyAlignment="1">
      <alignment horizontal="right"/>
    </xf>
    <xf numFmtId="165" fontId="0" fillId="0" borderId="10" xfId="1" applyNumberFormat="1" applyFont="1" applyFill="1" applyBorder="1" applyAlignment="1">
      <alignment horizontal="right"/>
    </xf>
    <xf numFmtId="0" fontId="0" fillId="0" borderId="17" xfId="0" applyFill="1" applyBorder="1"/>
    <xf numFmtId="0" fontId="16" fillId="35" borderId="18" xfId="0" applyFont="1" applyFill="1" applyBorder="1" applyAlignment="1">
      <alignment horizontal="center" vertical="center" wrapText="1"/>
    </xf>
    <xf numFmtId="0" fontId="16" fillId="35" borderId="22" xfId="0" applyFont="1" applyFill="1" applyBorder="1" applyAlignment="1">
      <alignment horizontal="center" vertical="center" wrapText="1"/>
    </xf>
    <xf numFmtId="0" fontId="16" fillId="35" borderId="19" xfId="0" applyFont="1" applyFill="1" applyBorder="1" applyAlignment="1">
      <alignment horizontal="center" vertical="center" wrapText="1"/>
    </xf>
    <xf numFmtId="0" fontId="16" fillId="35" borderId="23" xfId="0" applyFont="1" applyFill="1" applyBorder="1" applyAlignment="1">
      <alignment horizontal="center" vertical="center" wrapText="1"/>
    </xf>
    <xf numFmtId="0" fontId="13" fillId="34" borderId="11" xfId="0" applyFont="1" applyFill="1" applyBorder="1" applyAlignment="1">
      <alignment horizontal="center" vertical="center" wrapText="1"/>
    </xf>
    <xf numFmtId="0" fontId="13" fillId="34" borderId="12" xfId="0" applyFont="1" applyFill="1" applyBorder="1" applyAlignment="1">
      <alignment horizontal="center" vertical="center" wrapText="1"/>
    </xf>
    <xf numFmtId="0" fontId="13" fillId="34" borderId="13" xfId="0" applyFont="1" applyFill="1" applyBorder="1" applyAlignment="1">
      <alignment horizontal="center" vertical="center" wrapText="1"/>
    </xf>
    <xf numFmtId="0" fontId="13" fillId="34" borderId="14"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13" fillId="34" borderId="16" xfId="0" applyFont="1" applyFill="1" applyBorder="1" applyAlignment="1">
      <alignment horizontal="center" vertical="center" wrapText="1"/>
    </xf>
    <xf numFmtId="0" fontId="16" fillId="35" borderId="17" xfId="0" applyFont="1" applyFill="1" applyBorder="1" applyAlignment="1">
      <alignment horizontal="center" vertical="center"/>
    </xf>
    <xf numFmtId="0" fontId="16" fillId="35" borderId="21" xfId="0" applyFont="1" applyFill="1" applyBorder="1" applyAlignment="1">
      <alignment horizontal="center" vertical="center"/>
    </xf>
    <xf numFmtId="0" fontId="16" fillId="35" borderId="18" xfId="0" applyFont="1" applyFill="1" applyBorder="1" applyAlignment="1">
      <alignment horizontal="center" vertical="center"/>
    </xf>
    <xf numFmtId="0" fontId="16" fillId="35" borderId="22" xfId="0" applyFont="1" applyFill="1" applyBorder="1" applyAlignment="1">
      <alignment horizontal="center" vertical="center"/>
    </xf>
    <xf numFmtId="0" fontId="16" fillId="33" borderId="0" xfId="0" applyFont="1" applyFill="1" applyAlignment="1">
      <alignment horizontal="center"/>
    </xf>
    <xf numFmtId="0" fontId="16" fillId="35" borderId="28" xfId="0" applyFont="1" applyFill="1" applyBorder="1" applyAlignment="1">
      <alignment horizontal="center" vertical="center"/>
    </xf>
    <xf numFmtId="0" fontId="16" fillId="35" borderId="19" xfId="0" applyFont="1" applyFill="1" applyBorder="1" applyAlignment="1">
      <alignment horizontal="center" wrapText="1"/>
    </xf>
    <xf numFmtId="0" fontId="16" fillId="35" borderId="23" xfId="0" applyFont="1" applyFill="1" applyBorder="1" applyAlignment="1">
      <alignment horizontal="center" wrapText="1"/>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6" fillId="35" borderId="29" xfId="0" applyFont="1" applyFill="1" applyBorder="1" applyAlignment="1">
      <alignment horizontal="center" vertical="center"/>
    </xf>
    <xf numFmtId="0" fontId="16" fillId="35" borderId="27" xfId="0" applyFont="1" applyFill="1" applyBorder="1" applyAlignment="1">
      <alignment horizontal="center" wrapText="1"/>
    </xf>
    <xf numFmtId="0" fontId="0" fillId="0" borderId="22" xfId="0" applyBorder="1" applyAlignment="1">
      <alignment horizontal="center" vertical="center"/>
    </xf>
    <xf numFmtId="0" fontId="13" fillId="34" borderId="17" xfId="0" applyFont="1" applyFill="1" applyBorder="1" applyAlignment="1">
      <alignment horizontal="center" vertical="center" wrapText="1"/>
    </xf>
    <xf numFmtId="0" fontId="13" fillId="34" borderId="18"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0" fontId="13" fillId="34" borderId="22" xfId="0" applyFont="1" applyFill="1" applyBorder="1" applyAlignment="1">
      <alignment horizontal="center" vertical="center" wrapText="1"/>
    </xf>
    <xf numFmtId="0" fontId="13" fillId="34" borderId="23" xfId="0" applyFont="1" applyFill="1" applyBorder="1" applyAlignment="1">
      <alignment horizontal="center" vertical="center" wrapText="1"/>
    </xf>
    <xf numFmtId="0" fontId="16" fillId="35" borderId="29" xfId="0" applyFont="1" applyFill="1" applyBorder="1" applyAlignment="1">
      <alignment horizontal="center" vertical="center" wrapText="1"/>
    </xf>
    <xf numFmtId="0" fontId="16" fillId="35" borderId="27" xfId="0" applyFont="1" applyFill="1" applyBorder="1" applyAlignment="1">
      <alignment horizontal="center" vertical="center" wrapText="1"/>
    </xf>
    <xf numFmtId="0" fontId="16" fillId="35" borderId="36" xfId="0" applyFont="1" applyFill="1" applyBorder="1" applyAlignment="1">
      <alignment horizontal="center" vertical="center" wrapText="1"/>
    </xf>
    <xf numFmtId="0" fontId="16" fillId="35" borderId="25" xfId="0" applyFont="1" applyFill="1" applyBorder="1" applyAlignment="1">
      <alignment horizontal="center" vertical="center" wrapText="1"/>
    </xf>
    <xf numFmtId="0" fontId="16" fillId="35" borderId="39" xfId="0" applyFont="1" applyFill="1" applyBorder="1" applyAlignment="1">
      <alignment horizontal="center" vertical="center"/>
    </xf>
    <xf numFmtId="0" fontId="16" fillId="35" borderId="40" xfId="0" applyFont="1" applyFill="1" applyBorder="1" applyAlignment="1">
      <alignment horizontal="center" vertical="center"/>
    </xf>
    <xf numFmtId="0" fontId="16" fillId="35" borderId="37" xfId="0" applyFont="1" applyFill="1" applyBorder="1" applyAlignment="1">
      <alignment horizontal="center" vertical="center"/>
    </xf>
    <xf numFmtId="0" fontId="16" fillId="35" borderId="38" xfId="0" applyFont="1" applyFill="1" applyBorder="1" applyAlignment="1">
      <alignment horizontal="center" vertical="center"/>
    </xf>
    <xf numFmtId="0" fontId="16" fillId="35" borderId="37" xfId="0" applyFont="1" applyFill="1" applyBorder="1" applyAlignment="1">
      <alignment horizontal="center" vertical="center" wrapText="1"/>
    </xf>
    <xf numFmtId="0" fontId="16" fillId="35" borderId="38" xfId="0" applyFont="1" applyFill="1" applyBorder="1" applyAlignment="1">
      <alignment horizontal="center" vertical="center" wrapText="1"/>
    </xf>
    <xf numFmtId="0" fontId="13" fillId="34" borderId="11" xfId="0" applyFont="1" applyFill="1" applyBorder="1" applyAlignment="1">
      <alignment horizontal="center" vertical="center"/>
    </xf>
    <xf numFmtId="0" fontId="13" fillId="34" borderId="12" xfId="0" applyFont="1" applyFill="1" applyBorder="1" applyAlignment="1">
      <alignment horizontal="center" vertical="center"/>
    </xf>
    <xf numFmtId="0" fontId="13" fillId="34" borderId="13" xfId="0" applyFont="1" applyFill="1" applyBorder="1" applyAlignment="1">
      <alignment horizontal="center" vertical="center"/>
    </xf>
    <xf numFmtId="0" fontId="13" fillId="34" borderId="14" xfId="0" applyFont="1" applyFill="1" applyBorder="1" applyAlignment="1">
      <alignment horizontal="center" vertical="center"/>
    </xf>
    <xf numFmtId="0" fontId="13" fillId="34" borderId="15" xfId="0" applyFont="1" applyFill="1" applyBorder="1" applyAlignment="1">
      <alignment horizontal="center" vertical="center"/>
    </xf>
    <xf numFmtId="0" fontId="13" fillId="34" borderId="16" xfId="0" applyFont="1" applyFill="1" applyBorder="1" applyAlignment="1">
      <alignment horizontal="center" vertical="center"/>
    </xf>
    <xf numFmtId="0" fontId="16" fillId="35" borderId="18" xfId="0" applyFont="1" applyFill="1" applyBorder="1" applyAlignment="1">
      <alignment horizontal="center" wrapText="1"/>
    </xf>
    <xf numFmtId="0" fontId="16" fillId="35" borderId="29" xfId="0" applyFont="1" applyFill="1" applyBorder="1" applyAlignment="1">
      <alignment horizontal="center" wrapText="1"/>
    </xf>
    <xf numFmtId="0" fontId="16" fillId="35" borderId="22" xfId="0" applyFont="1" applyFill="1" applyBorder="1" applyAlignment="1">
      <alignment horizontal="center" wrapText="1"/>
    </xf>
    <xf numFmtId="0" fontId="13" fillId="34" borderId="17" xfId="0" applyFont="1" applyFill="1" applyBorder="1" applyAlignment="1">
      <alignment horizontal="center" vertical="center"/>
    </xf>
    <xf numFmtId="0" fontId="13" fillId="34" borderId="18" xfId="0" applyFont="1" applyFill="1" applyBorder="1" applyAlignment="1">
      <alignment horizontal="center" vertical="center"/>
    </xf>
    <xf numFmtId="0" fontId="13" fillId="34" borderId="19" xfId="0" applyFont="1" applyFill="1" applyBorder="1" applyAlignment="1">
      <alignment horizontal="center" vertical="center"/>
    </xf>
    <xf numFmtId="0" fontId="13" fillId="34" borderId="21" xfId="0" applyFont="1" applyFill="1" applyBorder="1" applyAlignment="1">
      <alignment horizontal="center" vertical="center"/>
    </xf>
    <xf numFmtId="0" fontId="13" fillId="34" borderId="22" xfId="0" applyFont="1" applyFill="1" applyBorder="1" applyAlignment="1">
      <alignment horizontal="center" vertical="center"/>
    </xf>
    <xf numFmtId="0" fontId="13" fillId="34" borderId="23" xfId="0" applyFont="1" applyFill="1" applyBorder="1" applyAlignment="1">
      <alignment horizontal="center" vertical="center"/>
    </xf>
    <xf numFmtId="0" fontId="0" fillId="33" borderId="31" xfId="0" applyFill="1" applyBorder="1" applyAlignment="1">
      <alignment horizontal="center" vertical="center"/>
    </xf>
    <xf numFmtId="0" fontId="0" fillId="33" borderId="20" xfId="0" applyFill="1" applyBorder="1" applyAlignment="1">
      <alignment horizontal="center" vertical="center"/>
    </xf>
    <xf numFmtId="0" fontId="0" fillId="33" borderId="21" xfId="0" applyFill="1" applyBorder="1" applyAlignment="1">
      <alignment horizontal="center" vertical="center"/>
    </xf>
    <xf numFmtId="0" fontId="13" fillId="34" borderId="41" xfId="0" applyFont="1" applyFill="1" applyBorder="1" applyAlignment="1">
      <alignment horizontal="center"/>
    </xf>
    <xf numFmtId="0" fontId="13" fillId="34" borderId="42" xfId="0" applyFont="1" applyFill="1" applyBorder="1" applyAlignment="1">
      <alignment horizontal="center"/>
    </xf>
    <xf numFmtId="0" fontId="16" fillId="35" borderId="17" xfId="0" applyFont="1" applyFill="1" applyBorder="1" applyAlignment="1">
      <alignment horizontal="center" vertical="center" wrapText="1"/>
    </xf>
    <xf numFmtId="0" fontId="16" fillId="35" borderId="21" xfId="0"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4" builtinId="8"/>
    <cellStyle name="Incorrecto" xfId="9" builtinId="27" customBuiltin="1"/>
    <cellStyle name="Millares" xfId="1" builtinId="3"/>
    <cellStyle name="Millares [0]" xfId="45" builtinId="6"/>
    <cellStyle name="Neutral" xfId="10" builtinId="28" customBuiltin="1"/>
    <cellStyle name="Normal" xfId="0" builtinId="0"/>
    <cellStyle name="Notas" xfId="17" builtinId="10" customBuiltin="1"/>
    <cellStyle name="Porcentaje" xfId="2" builtinId="5"/>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s-CO"/>
              <a:t>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Hoja1!$D$22</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Hoja1!$B$24:$B$35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Hoja1!$D$24:$D$35</c:f>
              <c:numCache>
                <c:formatCode>_(* #,##0_);_(* \(#,##0\);_(* "-"??_);_(@_)</c:formatCode>
                <c:ptCount val="12"/>
                <c:pt idx="0">
                  <c:v>4777.1379310344828</c:v>
                </c:pt>
                <c:pt idx="1">
                  <c:v>4569.3999999999996</c:v>
                </c:pt>
                <c:pt idx="2">
                  <c:v>5115.090909090909</c:v>
                </c:pt>
                <c:pt idx="3">
                  <c:v>7651.6470588235297</c:v>
                </c:pt>
                <c:pt idx="4">
                  <c:v>4208.3809523809523</c:v>
                </c:pt>
                <c:pt idx="5">
                  <c:v>4193.1470588235297</c:v>
                </c:pt>
                <c:pt idx="6">
                  <c:v>3969.1186440677966</c:v>
                </c:pt>
                <c:pt idx="7">
                  <c:v>10339.092105263158</c:v>
                </c:pt>
                <c:pt idx="8">
                  <c:v>12390.068181818182</c:v>
                </c:pt>
                <c:pt idx="9">
                  <c:v>12255.433333333332</c:v>
                </c:pt>
                <c:pt idx="10">
                  <c:v>5683.0819672131147</c:v>
                </c:pt>
                <c:pt idx="11">
                  <c:v>15154.652173913044</c:v>
                </c:pt>
              </c:numCache>
            </c:numRef>
          </c:val>
          <c:extLst>
            <c:ext xmlns:c16="http://schemas.microsoft.com/office/drawing/2014/chart" uri="{C3380CC4-5D6E-409C-BE32-E72D297353CC}">
              <c16:uniqueId val="{00000001-8E46-4013-BF12-312137066AB6}"/>
            </c:ext>
          </c:extLst>
        </c:ser>
        <c:ser>
          <c:idx val="2"/>
          <c:order val="1"/>
          <c:tx>
            <c:strRef>
              <c:f>Hoja1!$E$22</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Hoja1!$B$24:$B$35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Hoja1!$E$24:$E$35</c:f>
              <c:numCache>
                <c:formatCode>_(* #,##0_);_(* \(#,##0\);_(* "-"??_);_(@_)</c:formatCode>
                <c:ptCount val="12"/>
                <c:pt idx="0">
                  <c:v>11061.722222222223</c:v>
                </c:pt>
                <c:pt idx="1">
                  <c:v>8035.3809523809523</c:v>
                </c:pt>
                <c:pt idx="2">
                  <c:v>5487</c:v>
                </c:pt>
                <c:pt idx="3">
                  <c:v>9735</c:v>
                </c:pt>
                <c:pt idx="4">
                  <c:v>9722.7586206896558</c:v>
                </c:pt>
                <c:pt idx="5">
                  <c:v>6607.2068965517237</c:v>
                </c:pt>
                <c:pt idx="6">
                  <c:v>4571.9729729729734</c:v>
                </c:pt>
                <c:pt idx="7">
                  <c:v>8461.3409090909099</c:v>
                </c:pt>
                <c:pt idx="8">
                  <c:v>5892.2909090909088</c:v>
                </c:pt>
                <c:pt idx="9">
                  <c:v>7525.6055045871562</c:v>
                </c:pt>
                <c:pt idx="10">
                  <c:v>4938.4596774193551</c:v>
                </c:pt>
                <c:pt idx="11">
                  <c:v>6179.9193548387093</c:v>
                </c:pt>
              </c:numCache>
            </c:numRef>
          </c:val>
          <c:extLst>
            <c:ext xmlns:c16="http://schemas.microsoft.com/office/drawing/2014/chart" uri="{C3380CC4-5D6E-409C-BE32-E72D297353CC}">
              <c16:uniqueId val="{00000002-8E46-4013-BF12-312137066AB6}"/>
            </c:ext>
          </c:extLst>
        </c:ser>
        <c:dLbls>
          <c:showLegendKey val="0"/>
          <c:showVal val="0"/>
          <c:showCatName val="0"/>
          <c:showSerName val="0"/>
          <c:showPercent val="0"/>
          <c:showBubbleSize val="0"/>
        </c:dLbls>
        <c:gapWidth val="219"/>
        <c:overlap val="-27"/>
        <c:axId val="25822256"/>
        <c:axId val="330465648"/>
      </c:barChart>
      <c:lineChart>
        <c:grouping val="standard"/>
        <c:varyColors val="0"/>
        <c:ser>
          <c:idx val="3"/>
          <c:order val="2"/>
          <c:tx>
            <c:strRef>
              <c:f>Hoja1!$F$22</c:f>
              <c:strCache>
                <c:ptCount val="1"/>
                <c:pt idx="0">
                  <c:v>Variación Porcentual</c:v>
                </c:pt>
              </c:strCache>
            </c:strRef>
          </c:tx>
          <c:spPr>
            <a:ln w="28575" cap="rnd">
              <a:solidFill>
                <a:schemeClr val="accent6">
                  <a:lumMod val="60000"/>
                </a:schemeClr>
              </a:solidFill>
              <a:round/>
            </a:ln>
            <a:effectLst/>
          </c:spPr>
          <c:marker>
            <c:symbol val="none"/>
          </c:marker>
          <c:val>
            <c:numRef>
              <c:f>Hoja1!$F$24:$F$35</c:f>
              <c:numCache>
                <c:formatCode>0%</c:formatCode>
                <c:ptCount val="12"/>
                <c:pt idx="0">
                  <c:v>1.3155542883449507</c:v>
                </c:pt>
                <c:pt idx="1">
                  <c:v>0.7585199265507403</c:v>
                </c:pt>
                <c:pt idx="2">
                  <c:v>7.2708207443216155E-2</c:v>
                </c:pt>
                <c:pt idx="3">
                  <c:v>0.27227509648057313</c:v>
                </c:pt>
                <c:pt idx="4">
                  <c:v>1.3103323417498278</c:v>
                </c:pt>
                <c:pt idx="5">
                  <c:v>0.57571551959961687</c:v>
                </c:pt>
                <c:pt idx="6">
                  <c:v>0.15188619513961776</c:v>
                </c:pt>
                <c:pt idx="7">
                  <c:v>-0.18161664264663735</c:v>
                </c:pt>
                <c:pt idx="8">
                  <c:v>-0.52443434348992879</c:v>
                </c:pt>
                <c:pt idx="9">
                  <c:v>-0.38593721658797675</c:v>
                </c:pt>
                <c:pt idx="10">
                  <c:v>-0.13102437974494141</c:v>
                </c:pt>
                <c:pt idx="11">
                  <c:v>-0.59220975289180733</c:v>
                </c:pt>
              </c:numCache>
            </c:numRef>
          </c:val>
          <c:smooth val="0"/>
          <c:extLst>
            <c:ext xmlns:c16="http://schemas.microsoft.com/office/drawing/2014/chart" uri="{C3380CC4-5D6E-409C-BE32-E72D297353CC}">
              <c16:uniqueId val="{00000003-8E46-4013-BF12-312137066AB6}"/>
            </c:ext>
          </c:extLst>
        </c:ser>
        <c:dLbls>
          <c:showLegendKey val="0"/>
          <c:showVal val="0"/>
          <c:showCatName val="0"/>
          <c:showSerName val="0"/>
          <c:showPercent val="0"/>
          <c:showBubbleSize val="0"/>
        </c:dLbls>
        <c:marker val="1"/>
        <c:smooth val="0"/>
        <c:axId val="25821008"/>
        <c:axId val="330519216"/>
      </c:lineChart>
      <c:catAx>
        <c:axId val="2582225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465648"/>
        <c:crosses val="autoZero"/>
        <c:auto val="1"/>
        <c:lblAlgn val="ctr"/>
        <c:lblOffset val="100"/>
        <c:noMultiLvlLbl val="0"/>
      </c:catAx>
      <c:valAx>
        <c:axId val="330465648"/>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22256"/>
        <c:crosses val="autoZero"/>
        <c:crossBetween val="between"/>
      </c:valAx>
      <c:valAx>
        <c:axId val="330519216"/>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21008"/>
        <c:crosses val="max"/>
        <c:crossBetween val="between"/>
      </c:valAx>
      <c:catAx>
        <c:axId val="25821008"/>
        <c:scaling>
          <c:orientation val="minMax"/>
        </c:scaling>
        <c:delete val="1"/>
        <c:axPos val="b"/>
        <c:majorTickMark val="none"/>
        <c:minorTickMark val="none"/>
        <c:tickLblPos val="nextTo"/>
        <c:crossAx val="330519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PRECIOS 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Hoja9!$K$19</c:f>
              <c:strCache>
                <c:ptCount val="1"/>
                <c:pt idx="0">
                  <c:v>2019</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Hoja9!$K$21:$K$32</c:f>
              <c:numCache>
                <c:formatCode>_(* #,##0.00_);_(* \(#,##0.00\);_(* "-"??_);_(@_)</c:formatCode>
                <c:ptCount val="12"/>
                <c:pt idx="0">
                  <c:v>4.5999999999999996</c:v>
                </c:pt>
                <c:pt idx="1">
                  <c:v>4.8499999999999996</c:v>
                </c:pt>
                <c:pt idx="2">
                  <c:v>4.53</c:v>
                </c:pt>
                <c:pt idx="3">
                  <c:v>5.22</c:v>
                </c:pt>
                <c:pt idx="4">
                  <c:v>5.81</c:v>
                </c:pt>
                <c:pt idx="5">
                  <c:v>5.71</c:v>
                </c:pt>
                <c:pt idx="6">
                  <c:v>5.03</c:v>
                </c:pt>
                <c:pt idx="7">
                  <c:v>5.2</c:v>
                </c:pt>
                <c:pt idx="8">
                  <c:v>4.9000000000000004</c:v>
                </c:pt>
                <c:pt idx="9">
                  <c:v>5.34</c:v>
                </c:pt>
                <c:pt idx="10">
                  <c:v>4.8899999999999997</c:v>
                </c:pt>
                <c:pt idx="11">
                  <c:v>5.12</c:v>
                </c:pt>
              </c:numCache>
            </c:numRef>
          </c:val>
          <c:extLst>
            <c:ext xmlns:c16="http://schemas.microsoft.com/office/drawing/2014/chart" uri="{C3380CC4-5D6E-409C-BE32-E72D297353CC}">
              <c16:uniqueId val="{00000001-93F1-492D-B753-941CCD6E337D}"/>
            </c:ext>
          </c:extLst>
        </c:ser>
        <c:ser>
          <c:idx val="2"/>
          <c:order val="1"/>
          <c:tx>
            <c:strRef>
              <c:f>Hoja9!$L$19</c:f>
              <c:strCache>
                <c:ptCount val="1"/>
                <c:pt idx="0">
                  <c:v>2020</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Hoja9!$L$21:$L$32</c:f>
              <c:numCache>
                <c:formatCode>_(* #,##0.00_);_(* \(#,##0.00\);_(* "-"??_);_(@_)</c:formatCode>
                <c:ptCount val="12"/>
                <c:pt idx="0">
                  <c:v>5.47</c:v>
                </c:pt>
                <c:pt idx="1">
                  <c:v>5.54</c:v>
                </c:pt>
                <c:pt idx="2">
                  <c:v>5.28</c:v>
                </c:pt>
                <c:pt idx="3">
                  <c:v>4.1900000000000004</c:v>
                </c:pt>
                <c:pt idx="4">
                  <c:v>5.21</c:v>
                </c:pt>
                <c:pt idx="5">
                  <c:v>5.36</c:v>
                </c:pt>
                <c:pt idx="6">
                  <c:v>4.87</c:v>
                </c:pt>
                <c:pt idx="7">
                  <c:v>4.79</c:v>
                </c:pt>
                <c:pt idx="8">
                  <c:v>5.53</c:v>
                </c:pt>
                <c:pt idx="9">
                  <c:v>5.76</c:v>
                </c:pt>
                <c:pt idx="10">
                  <c:v>5.58</c:v>
                </c:pt>
                <c:pt idx="11">
                  <c:v>5.3</c:v>
                </c:pt>
              </c:numCache>
            </c:numRef>
          </c:val>
          <c:extLst>
            <c:ext xmlns:c16="http://schemas.microsoft.com/office/drawing/2014/chart" uri="{C3380CC4-5D6E-409C-BE32-E72D297353CC}">
              <c16:uniqueId val="{00000002-93F1-492D-B753-941CCD6E337D}"/>
            </c:ext>
          </c:extLst>
        </c:ser>
        <c:dLbls>
          <c:showLegendKey val="0"/>
          <c:showVal val="0"/>
          <c:showCatName val="0"/>
          <c:showSerName val="0"/>
          <c:showPercent val="0"/>
          <c:showBubbleSize val="0"/>
        </c:dLbls>
        <c:gapWidth val="227"/>
        <c:overlap val="-48"/>
        <c:axId val="424553056"/>
        <c:axId val="335608544"/>
      </c:barChart>
      <c:catAx>
        <c:axId val="424553056"/>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5608544"/>
        <c:crosses val="autoZero"/>
        <c:auto val="1"/>
        <c:lblAlgn val="ctr"/>
        <c:lblOffset val="100"/>
        <c:noMultiLvlLbl val="0"/>
      </c:catAx>
      <c:valAx>
        <c:axId val="33560854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553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PRECIOS OTRAS TRANSACCIONES DEL MERCADO MAYORISTA</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Hoja9!$R$19</c:f>
              <c:strCache>
                <c:ptCount val="1"/>
                <c:pt idx="0">
                  <c:v>2019</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Hoja9!$R$21:$R$32</c:f>
              <c:numCache>
                <c:formatCode>_(* #,##0.00_);_(* \(#,##0.00\);_(* "-"??_);_(@_)</c:formatCode>
                <c:ptCount val="12"/>
                <c:pt idx="0">
                  <c:v>5.63</c:v>
                </c:pt>
                <c:pt idx="1">
                  <c:v>19.57</c:v>
                </c:pt>
                <c:pt idx="2">
                  <c:v>5.49</c:v>
                </c:pt>
                <c:pt idx="3">
                  <c:v>4.26</c:v>
                </c:pt>
                <c:pt idx="4">
                  <c:v>5.8</c:v>
                </c:pt>
                <c:pt idx="5">
                  <c:v>6.16</c:v>
                </c:pt>
                <c:pt idx="6">
                  <c:v>7.61</c:v>
                </c:pt>
                <c:pt idx="7">
                  <c:v>6.83</c:v>
                </c:pt>
                <c:pt idx="8">
                  <c:v>6.49</c:v>
                </c:pt>
                <c:pt idx="9">
                  <c:v>6.37</c:v>
                </c:pt>
                <c:pt idx="10">
                  <c:v>6.42</c:v>
                </c:pt>
                <c:pt idx="11">
                  <c:v>5.83</c:v>
                </c:pt>
              </c:numCache>
            </c:numRef>
          </c:val>
          <c:extLst>
            <c:ext xmlns:c16="http://schemas.microsoft.com/office/drawing/2014/chart" uri="{C3380CC4-5D6E-409C-BE32-E72D297353CC}">
              <c16:uniqueId val="{00000001-D843-4220-82BA-FB65653C9EF4}"/>
            </c:ext>
          </c:extLst>
        </c:ser>
        <c:ser>
          <c:idx val="2"/>
          <c:order val="1"/>
          <c:tx>
            <c:strRef>
              <c:f>Hoja9!$S$19</c:f>
              <c:strCache>
                <c:ptCount val="1"/>
                <c:pt idx="0">
                  <c:v>2020</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Hoja9!$S$21:$S$32</c:f>
              <c:numCache>
                <c:formatCode>_(* #,##0.00_);_(* \(#,##0.00\);_(* "-"??_);_(@_)</c:formatCode>
                <c:ptCount val="12"/>
                <c:pt idx="0">
                  <c:v>4.8600000000000003</c:v>
                </c:pt>
                <c:pt idx="1">
                  <c:v>5.33</c:v>
                </c:pt>
                <c:pt idx="2">
                  <c:v>4.9800000000000004</c:v>
                </c:pt>
                <c:pt idx="3">
                  <c:v>3.76</c:v>
                </c:pt>
                <c:pt idx="4">
                  <c:v>6.2</c:v>
                </c:pt>
                <c:pt idx="5">
                  <c:v>4.7300000000000004</c:v>
                </c:pt>
                <c:pt idx="6">
                  <c:v>6.15</c:v>
                </c:pt>
                <c:pt idx="7">
                  <c:v>5.0599999999999996</c:v>
                </c:pt>
                <c:pt idx="8">
                  <c:v>5.31</c:v>
                </c:pt>
                <c:pt idx="9">
                  <c:v>5.41</c:v>
                </c:pt>
                <c:pt idx="10">
                  <c:v>6.14</c:v>
                </c:pt>
                <c:pt idx="11">
                  <c:v>6.59</c:v>
                </c:pt>
              </c:numCache>
            </c:numRef>
          </c:val>
          <c:extLst>
            <c:ext xmlns:c16="http://schemas.microsoft.com/office/drawing/2014/chart" uri="{C3380CC4-5D6E-409C-BE32-E72D297353CC}">
              <c16:uniqueId val="{00000002-D843-4220-82BA-FB65653C9EF4}"/>
            </c:ext>
          </c:extLst>
        </c:ser>
        <c:dLbls>
          <c:showLegendKey val="0"/>
          <c:showVal val="0"/>
          <c:showCatName val="0"/>
          <c:showSerName val="0"/>
          <c:showPercent val="0"/>
          <c:showBubbleSize val="0"/>
        </c:dLbls>
        <c:gapWidth val="227"/>
        <c:overlap val="-48"/>
        <c:axId val="424511456"/>
        <c:axId val="31123472"/>
      </c:barChart>
      <c:catAx>
        <c:axId val="424511456"/>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1123472"/>
        <c:crosses val="autoZero"/>
        <c:auto val="1"/>
        <c:lblAlgn val="ctr"/>
        <c:lblOffset val="100"/>
        <c:noMultiLvlLbl val="0"/>
      </c:catAx>
      <c:valAx>
        <c:axId val="31123472"/>
        <c:scaling>
          <c:orientation val="minMax"/>
          <c:max val="20"/>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511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n° negociaciones - suministro </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Hoja10!$D$22</c:f>
              <c:strCache>
                <c:ptCount val="1"/>
                <c:pt idx="0">
                  <c:v>2019</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Hoja10!$B$23:$B$25</c:f>
              <c:strCache>
                <c:ptCount val="3"/>
                <c:pt idx="0">
                  <c:v>Mercado Primario</c:v>
                </c:pt>
                <c:pt idx="1">
                  <c:v>Mercado Secundario</c:v>
                </c:pt>
                <c:pt idx="2">
                  <c:v>Otras Transacciones del Mercado Mayorista - Suministro</c:v>
                </c:pt>
              </c:strCache>
            </c:strRef>
          </c:cat>
          <c:val>
            <c:numRef>
              <c:f>Hoja10!$D$23:$D$25</c:f>
              <c:numCache>
                <c:formatCode>_(* #,##0_);_(* \(#,##0\);_(* "-"??_);_(@_)</c:formatCode>
                <c:ptCount val="3"/>
                <c:pt idx="0">
                  <c:v>486</c:v>
                </c:pt>
                <c:pt idx="1">
                  <c:v>3780</c:v>
                </c:pt>
                <c:pt idx="2">
                  <c:v>1671</c:v>
                </c:pt>
              </c:numCache>
            </c:numRef>
          </c:val>
          <c:extLst>
            <c:ext xmlns:c16="http://schemas.microsoft.com/office/drawing/2014/chart" uri="{C3380CC4-5D6E-409C-BE32-E72D297353CC}">
              <c16:uniqueId val="{00000000-1F7B-4F38-9188-7E741DA82245}"/>
            </c:ext>
          </c:extLst>
        </c:ser>
        <c:ser>
          <c:idx val="1"/>
          <c:order val="1"/>
          <c:tx>
            <c:strRef>
              <c:f>Hoja10!$E$22</c:f>
              <c:strCache>
                <c:ptCount val="1"/>
                <c:pt idx="0">
                  <c:v>2020</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Hoja10!$B$23:$B$25</c:f>
              <c:strCache>
                <c:ptCount val="3"/>
                <c:pt idx="0">
                  <c:v>Mercado Primario</c:v>
                </c:pt>
                <c:pt idx="1">
                  <c:v>Mercado Secundario</c:v>
                </c:pt>
                <c:pt idx="2">
                  <c:v>Otras Transacciones del Mercado Mayorista - Suministro</c:v>
                </c:pt>
              </c:strCache>
            </c:strRef>
          </c:cat>
          <c:val>
            <c:numRef>
              <c:f>Hoja10!$E$23:$E$25</c:f>
              <c:numCache>
                <c:formatCode>_(* #,##0_);_(* \(#,##0\);_(* "-"??_);_(@_)</c:formatCode>
                <c:ptCount val="3"/>
                <c:pt idx="0">
                  <c:v>660</c:v>
                </c:pt>
                <c:pt idx="1">
                  <c:v>2700</c:v>
                </c:pt>
                <c:pt idx="2">
                  <c:v>1045</c:v>
                </c:pt>
              </c:numCache>
            </c:numRef>
          </c:val>
          <c:extLst>
            <c:ext xmlns:c16="http://schemas.microsoft.com/office/drawing/2014/chart" uri="{C3380CC4-5D6E-409C-BE32-E72D297353CC}">
              <c16:uniqueId val="{00000001-1F7B-4F38-9188-7E741DA82245}"/>
            </c:ext>
          </c:extLst>
        </c:ser>
        <c:dLbls>
          <c:showLegendKey val="0"/>
          <c:showVal val="0"/>
          <c:showCatName val="0"/>
          <c:showSerName val="0"/>
          <c:showPercent val="0"/>
          <c:showBubbleSize val="0"/>
        </c:dLbls>
        <c:gapWidth val="164"/>
        <c:overlap val="-22"/>
        <c:axId val="897981472"/>
        <c:axId val="219768304"/>
      </c:barChart>
      <c:catAx>
        <c:axId val="8979814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9768304"/>
        <c:crosses val="autoZero"/>
        <c:auto val="1"/>
        <c:lblAlgn val="ctr"/>
        <c:lblOffset val="100"/>
        <c:noMultiLvlLbl val="0"/>
      </c:catAx>
      <c:valAx>
        <c:axId val="219768304"/>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979814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n° negociaciones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Hoja10!$J$22</c:f>
              <c:strCache>
                <c:ptCount val="1"/>
                <c:pt idx="0">
                  <c:v>2019</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Hoja10!$H$23:$H$24</c:f>
              <c:strCache>
                <c:ptCount val="2"/>
                <c:pt idx="0">
                  <c:v>Mercado Primario</c:v>
                </c:pt>
                <c:pt idx="1">
                  <c:v>Mercado Secundario</c:v>
                </c:pt>
              </c:strCache>
            </c:strRef>
          </c:cat>
          <c:val>
            <c:numRef>
              <c:f>Hoja10!$J$23:$J$24</c:f>
              <c:numCache>
                <c:formatCode>_(* #,##0_);_(* \(#,##0\);_(* "-"??_);_(@_)</c:formatCode>
                <c:ptCount val="2"/>
                <c:pt idx="0">
                  <c:v>717</c:v>
                </c:pt>
                <c:pt idx="1">
                  <c:v>3972</c:v>
                </c:pt>
              </c:numCache>
            </c:numRef>
          </c:val>
          <c:extLst>
            <c:ext xmlns:c16="http://schemas.microsoft.com/office/drawing/2014/chart" uri="{C3380CC4-5D6E-409C-BE32-E72D297353CC}">
              <c16:uniqueId val="{00000000-6230-4AAC-8AF5-2DA92D95C7C4}"/>
            </c:ext>
          </c:extLst>
        </c:ser>
        <c:ser>
          <c:idx val="1"/>
          <c:order val="1"/>
          <c:tx>
            <c:strRef>
              <c:f>Hoja10!$K$22</c:f>
              <c:strCache>
                <c:ptCount val="1"/>
                <c:pt idx="0">
                  <c:v>2020</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Hoja10!$H$23:$H$24</c:f>
              <c:strCache>
                <c:ptCount val="2"/>
                <c:pt idx="0">
                  <c:v>Mercado Primario</c:v>
                </c:pt>
                <c:pt idx="1">
                  <c:v>Mercado Secundario</c:v>
                </c:pt>
              </c:strCache>
            </c:strRef>
          </c:cat>
          <c:val>
            <c:numRef>
              <c:f>Hoja10!$K$23:$K$24</c:f>
              <c:numCache>
                <c:formatCode>_(* #,##0_);_(* \(#,##0\);_(* "-"??_);_(@_)</c:formatCode>
                <c:ptCount val="2"/>
                <c:pt idx="0">
                  <c:v>528</c:v>
                </c:pt>
                <c:pt idx="1">
                  <c:v>3170</c:v>
                </c:pt>
              </c:numCache>
            </c:numRef>
          </c:val>
          <c:extLst>
            <c:ext xmlns:c16="http://schemas.microsoft.com/office/drawing/2014/chart" uri="{C3380CC4-5D6E-409C-BE32-E72D297353CC}">
              <c16:uniqueId val="{00000001-6230-4AAC-8AF5-2DA92D95C7C4}"/>
            </c:ext>
          </c:extLst>
        </c:ser>
        <c:dLbls>
          <c:showLegendKey val="0"/>
          <c:showVal val="0"/>
          <c:showCatName val="0"/>
          <c:showSerName val="0"/>
          <c:showPercent val="0"/>
          <c:showBubbleSize val="0"/>
        </c:dLbls>
        <c:gapWidth val="164"/>
        <c:overlap val="-22"/>
        <c:axId val="897931136"/>
        <c:axId val="219744976"/>
      </c:barChart>
      <c:catAx>
        <c:axId val="89793113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9744976"/>
        <c:crosses val="autoZero"/>
        <c:auto val="1"/>
        <c:lblAlgn val="ctr"/>
        <c:lblOffset val="100"/>
        <c:noMultiLvlLbl val="0"/>
      </c:catAx>
      <c:valAx>
        <c:axId val="219744976"/>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979311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Primario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Hoja10!$D$45</c:f>
              <c:strCache>
                <c:ptCount val="1"/>
                <c:pt idx="0">
                  <c:v>2019</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Hoja10!$D$47:$D$58</c:f>
              <c:numCache>
                <c:formatCode>_(* #,##0_);_(* \(#,##0\);_(* "-"??_);_(@_)</c:formatCode>
                <c:ptCount val="12"/>
                <c:pt idx="0">
                  <c:v>29</c:v>
                </c:pt>
                <c:pt idx="1">
                  <c:v>25</c:v>
                </c:pt>
                <c:pt idx="2">
                  <c:v>33</c:v>
                </c:pt>
                <c:pt idx="3">
                  <c:v>51</c:v>
                </c:pt>
                <c:pt idx="4">
                  <c:v>21</c:v>
                </c:pt>
                <c:pt idx="5">
                  <c:v>34</c:v>
                </c:pt>
                <c:pt idx="6">
                  <c:v>59</c:v>
                </c:pt>
                <c:pt idx="7">
                  <c:v>76</c:v>
                </c:pt>
                <c:pt idx="8">
                  <c:v>44</c:v>
                </c:pt>
                <c:pt idx="9">
                  <c:v>30</c:v>
                </c:pt>
                <c:pt idx="10">
                  <c:v>61</c:v>
                </c:pt>
                <c:pt idx="11">
                  <c:v>23</c:v>
                </c:pt>
              </c:numCache>
            </c:numRef>
          </c:val>
          <c:extLst>
            <c:ext xmlns:c16="http://schemas.microsoft.com/office/drawing/2014/chart" uri="{C3380CC4-5D6E-409C-BE32-E72D297353CC}">
              <c16:uniqueId val="{00000000-CEDA-4DEA-99FF-754DEB9FD158}"/>
            </c:ext>
          </c:extLst>
        </c:ser>
        <c:ser>
          <c:idx val="1"/>
          <c:order val="1"/>
          <c:tx>
            <c:strRef>
              <c:f>Hoja10!$E$45</c:f>
              <c:strCache>
                <c:ptCount val="1"/>
                <c:pt idx="0">
                  <c:v>2020</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Hoja10!$E$47:$E$58</c:f>
              <c:numCache>
                <c:formatCode>_(* #,##0_);_(* \(#,##0\);_(* "-"??_);_(@_)</c:formatCode>
                <c:ptCount val="12"/>
                <c:pt idx="0">
                  <c:v>18</c:v>
                </c:pt>
                <c:pt idx="1">
                  <c:v>21</c:v>
                </c:pt>
                <c:pt idx="2">
                  <c:v>22</c:v>
                </c:pt>
                <c:pt idx="3">
                  <c:v>18</c:v>
                </c:pt>
                <c:pt idx="4">
                  <c:v>29</c:v>
                </c:pt>
                <c:pt idx="5">
                  <c:v>29</c:v>
                </c:pt>
                <c:pt idx="6">
                  <c:v>74</c:v>
                </c:pt>
                <c:pt idx="7">
                  <c:v>44</c:v>
                </c:pt>
                <c:pt idx="8">
                  <c:v>110</c:v>
                </c:pt>
                <c:pt idx="9">
                  <c:v>109</c:v>
                </c:pt>
                <c:pt idx="10">
                  <c:v>124</c:v>
                </c:pt>
                <c:pt idx="11">
                  <c:v>62</c:v>
                </c:pt>
              </c:numCache>
            </c:numRef>
          </c:val>
          <c:extLst>
            <c:ext xmlns:c16="http://schemas.microsoft.com/office/drawing/2014/chart" uri="{C3380CC4-5D6E-409C-BE32-E72D297353CC}">
              <c16:uniqueId val="{00000001-CEDA-4DEA-99FF-754DEB9FD158}"/>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primario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Hoja10!$D$78</c:f>
              <c:strCache>
                <c:ptCount val="1"/>
                <c:pt idx="0">
                  <c:v>2019</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Hoja10!$D$80:$D$91</c:f>
              <c:numCache>
                <c:formatCode>_(* #,##0_);_(* \(#,##0\);_(* "-"??_);_(@_)</c:formatCode>
                <c:ptCount val="12"/>
                <c:pt idx="0">
                  <c:v>21</c:v>
                </c:pt>
                <c:pt idx="1">
                  <c:v>171</c:v>
                </c:pt>
                <c:pt idx="2">
                  <c:v>40</c:v>
                </c:pt>
                <c:pt idx="3">
                  <c:v>26</c:v>
                </c:pt>
                <c:pt idx="4">
                  <c:v>24</c:v>
                </c:pt>
                <c:pt idx="5">
                  <c:v>24</c:v>
                </c:pt>
                <c:pt idx="6">
                  <c:v>24</c:v>
                </c:pt>
                <c:pt idx="7">
                  <c:v>34</c:v>
                </c:pt>
                <c:pt idx="8">
                  <c:v>51</c:v>
                </c:pt>
                <c:pt idx="9">
                  <c:v>28</c:v>
                </c:pt>
                <c:pt idx="10">
                  <c:v>229</c:v>
                </c:pt>
                <c:pt idx="11">
                  <c:v>45</c:v>
                </c:pt>
              </c:numCache>
            </c:numRef>
          </c:val>
          <c:extLst>
            <c:ext xmlns:c16="http://schemas.microsoft.com/office/drawing/2014/chart" uri="{C3380CC4-5D6E-409C-BE32-E72D297353CC}">
              <c16:uniqueId val="{00000000-F196-4B9C-A214-D58A26C14837}"/>
            </c:ext>
          </c:extLst>
        </c:ser>
        <c:ser>
          <c:idx val="1"/>
          <c:order val="1"/>
          <c:tx>
            <c:strRef>
              <c:f>Hoja10!$E$78</c:f>
              <c:strCache>
                <c:ptCount val="1"/>
                <c:pt idx="0">
                  <c:v>2020</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Hoja10!$E$80:$E$91</c:f>
              <c:numCache>
                <c:formatCode>_(* #,##0_);_(* \(#,##0\);_(* "-"??_);_(@_)</c:formatCode>
                <c:ptCount val="12"/>
                <c:pt idx="0">
                  <c:v>27</c:v>
                </c:pt>
                <c:pt idx="1">
                  <c:v>44</c:v>
                </c:pt>
                <c:pt idx="2">
                  <c:v>22</c:v>
                </c:pt>
                <c:pt idx="3">
                  <c:v>92</c:v>
                </c:pt>
                <c:pt idx="4">
                  <c:v>40</c:v>
                </c:pt>
                <c:pt idx="5">
                  <c:v>24</c:v>
                </c:pt>
                <c:pt idx="6">
                  <c:v>16</c:v>
                </c:pt>
                <c:pt idx="7">
                  <c:v>20</c:v>
                </c:pt>
                <c:pt idx="8">
                  <c:v>32</c:v>
                </c:pt>
                <c:pt idx="9">
                  <c:v>21</c:v>
                </c:pt>
                <c:pt idx="10">
                  <c:v>118</c:v>
                </c:pt>
                <c:pt idx="11">
                  <c:v>72</c:v>
                </c:pt>
              </c:numCache>
            </c:numRef>
          </c:val>
          <c:extLst>
            <c:ext xmlns:c16="http://schemas.microsoft.com/office/drawing/2014/chart" uri="{C3380CC4-5D6E-409C-BE32-E72D297353CC}">
              <c16:uniqueId val="{00000001-F196-4B9C-A214-D58A26C14837}"/>
            </c:ext>
          </c:extLst>
        </c:ser>
        <c:dLbls>
          <c:showLegendKey val="0"/>
          <c:showVal val="0"/>
          <c:showCatName val="0"/>
          <c:showSerName val="0"/>
          <c:showPercent val="0"/>
          <c:showBubbleSize val="0"/>
        </c:dLbls>
        <c:gapWidth val="164"/>
        <c:overlap val="-22"/>
        <c:axId val="37032207"/>
        <c:axId val="486730832"/>
      </c:barChart>
      <c:catAx>
        <c:axId val="3703220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6730832"/>
        <c:crosses val="autoZero"/>
        <c:auto val="1"/>
        <c:lblAlgn val="ctr"/>
        <c:lblOffset val="100"/>
        <c:noMultiLvlLbl val="0"/>
      </c:catAx>
      <c:valAx>
        <c:axId val="486730832"/>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70322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Hoja10!$J$45</c:f>
              <c:strCache>
                <c:ptCount val="1"/>
                <c:pt idx="0">
                  <c:v>2019</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Hoja10!$J$47:$J$58</c:f>
              <c:numCache>
                <c:formatCode>_-* #,##0_-;\-* #,##0_-;_-* "-"??_-;_-@_-</c:formatCode>
                <c:ptCount val="12"/>
                <c:pt idx="0">
                  <c:v>390</c:v>
                </c:pt>
                <c:pt idx="1">
                  <c:v>381</c:v>
                </c:pt>
                <c:pt idx="2">
                  <c:v>407</c:v>
                </c:pt>
                <c:pt idx="3">
                  <c:v>260</c:v>
                </c:pt>
                <c:pt idx="4">
                  <c:v>333</c:v>
                </c:pt>
                <c:pt idx="5">
                  <c:v>244</c:v>
                </c:pt>
                <c:pt idx="6">
                  <c:v>377</c:v>
                </c:pt>
                <c:pt idx="7">
                  <c:v>341</c:v>
                </c:pt>
                <c:pt idx="8">
                  <c:v>223</c:v>
                </c:pt>
                <c:pt idx="9">
                  <c:v>277</c:v>
                </c:pt>
                <c:pt idx="10">
                  <c:v>212</c:v>
                </c:pt>
                <c:pt idx="11">
                  <c:v>335</c:v>
                </c:pt>
              </c:numCache>
            </c:numRef>
          </c:val>
          <c:extLst>
            <c:ext xmlns:c16="http://schemas.microsoft.com/office/drawing/2014/chart" uri="{C3380CC4-5D6E-409C-BE32-E72D297353CC}">
              <c16:uniqueId val="{00000000-17AE-4325-8183-31576A72F3D1}"/>
            </c:ext>
          </c:extLst>
        </c:ser>
        <c:ser>
          <c:idx val="1"/>
          <c:order val="1"/>
          <c:tx>
            <c:strRef>
              <c:f>Hoja10!$K$45</c:f>
              <c:strCache>
                <c:ptCount val="1"/>
                <c:pt idx="0">
                  <c:v>2020</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Hoja10!$K$47:$K$58</c:f>
              <c:numCache>
                <c:formatCode>_-* #,##0_-;\-* #,##0_-;_-* "-"??_-;_-@_-</c:formatCode>
                <c:ptCount val="12"/>
                <c:pt idx="0">
                  <c:v>274</c:v>
                </c:pt>
                <c:pt idx="1">
                  <c:v>240</c:v>
                </c:pt>
                <c:pt idx="2">
                  <c:v>256</c:v>
                </c:pt>
                <c:pt idx="3">
                  <c:v>27</c:v>
                </c:pt>
                <c:pt idx="4">
                  <c:v>214</c:v>
                </c:pt>
                <c:pt idx="5">
                  <c:v>170</c:v>
                </c:pt>
                <c:pt idx="6">
                  <c:v>201</c:v>
                </c:pt>
                <c:pt idx="7">
                  <c:v>196</c:v>
                </c:pt>
                <c:pt idx="8">
                  <c:v>206</c:v>
                </c:pt>
                <c:pt idx="9">
                  <c:v>274</c:v>
                </c:pt>
                <c:pt idx="10">
                  <c:v>282</c:v>
                </c:pt>
                <c:pt idx="11">
                  <c:v>360</c:v>
                </c:pt>
              </c:numCache>
            </c:numRef>
          </c:val>
          <c:extLst>
            <c:ext xmlns:c16="http://schemas.microsoft.com/office/drawing/2014/chart" uri="{C3380CC4-5D6E-409C-BE32-E72D297353CC}">
              <c16:uniqueId val="{00000001-17AE-4325-8183-31576A72F3D1}"/>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Hoja10!$J$78</c:f>
              <c:strCache>
                <c:ptCount val="1"/>
                <c:pt idx="0">
                  <c:v>2019</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Hoja10!$J$80:$J$91</c:f>
              <c:numCache>
                <c:formatCode>_-* #,##0_-;\-* #,##0_-;_-* "-"??_-;_-@_-</c:formatCode>
                <c:ptCount val="12"/>
                <c:pt idx="0">
                  <c:v>268</c:v>
                </c:pt>
                <c:pt idx="1">
                  <c:v>299</c:v>
                </c:pt>
                <c:pt idx="2">
                  <c:v>407</c:v>
                </c:pt>
                <c:pt idx="3">
                  <c:v>264</c:v>
                </c:pt>
                <c:pt idx="4">
                  <c:v>348</c:v>
                </c:pt>
                <c:pt idx="5">
                  <c:v>363</c:v>
                </c:pt>
                <c:pt idx="6">
                  <c:v>321</c:v>
                </c:pt>
                <c:pt idx="7">
                  <c:v>319</c:v>
                </c:pt>
                <c:pt idx="8">
                  <c:v>159</c:v>
                </c:pt>
                <c:pt idx="9">
                  <c:v>153</c:v>
                </c:pt>
                <c:pt idx="10">
                  <c:v>262</c:v>
                </c:pt>
                <c:pt idx="11">
                  <c:v>809</c:v>
                </c:pt>
              </c:numCache>
            </c:numRef>
          </c:val>
          <c:extLst>
            <c:ext xmlns:c16="http://schemas.microsoft.com/office/drawing/2014/chart" uri="{C3380CC4-5D6E-409C-BE32-E72D297353CC}">
              <c16:uniqueId val="{00000000-76ED-4A62-BAAA-0E466723A336}"/>
            </c:ext>
          </c:extLst>
        </c:ser>
        <c:ser>
          <c:idx val="1"/>
          <c:order val="1"/>
          <c:tx>
            <c:strRef>
              <c:f>Hoja10!$K$78</c:f>
              <c:strCache>
                <c:ptCount val="1"/>
                <c:pt idx="0">
                  <c:v>2020</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Hoja10!$K$80:$K$91</c:f>
              <c:numCache>
                <c:formatCode>_-* #,##0_-;\-* #,##0_-;_-* "-"??_-;_-@_-</c:formatCode>
                <c:ptCount val="12"/>
                <c:pt idx="0">
                  <c:v>265</c:v>
                </c:pt>
                <c:pt idx="1">
                  <c:v>226</c:v>
                </c:pt>
                <c:pt idx="2">
                  <c:v>261</c:v>
                </c:pt>
                <c:pt idx="3">
                  <c:v>107</c:v>
                </c:pt>
                <c:pt idx="4">
                  <c:v>265</c:v>
                </c:pt>
                <c:pt idx="5">
                  <c:v>173</c:v>
                </c:pt>
                <c:pt idx="6">
                  <c:v>228</c:v>
                </c:pt>
                <c:pt idx="7">
                  <c:v>293</c:v>
                </c:pt>
                <c:pt idx="8">
                  <c:v>214</c:v>
                </c:pt>
                <c:pt idx="9">
                  <c:v>291</c:v>
                </c:pt>
                <c:pt idx="10">
                  <c:v>312</c:v>
                </c:pt>
                <c:pt idx="11">
                  <c:v>535</c:v>
                </c:pt>
              </c:numCache>
            </c:numRef>
          </c:val>
          <c:extLst>
            <c:ext xmlns:c16="http://schemas.microsoft.com/office/drawing/2014/chart" uri="{C3380CC4-5D6E-409C-BE32-E72D297353CC}">
              <c16:uniqueId val="{00000001-76ED-4A62-BAAA-0E466723A336}"/>
            </c:ext>
          </c:extLst>
        </c:ser>
        <c:dLbls>
          <c:showLegendKey val="0"/>
          <c:showVal val="0"/>
          <c:showCatName val="0"/>
          <c:showSerName val="0"/>
          <c:showPercent val="0"/>
          <c:showBubbleSize val="0"/>
        </c:dLbls>
        <c:gapWidth val="164"/>
        <c:overlap val="-22"/>
        <c:axId val="37032207"/>
        <c:axId val="486730832"/>
      </c:barChart>
      <c:catAx>
        <c:axId val="3703220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6730832"/>
        <c:crosses val="autoZero"/>
        <c:auto val="1"/>
        <c:lblAlgn val="ctr"/>
        <c:lblOffset val="100"/>
        <c:noMultiLvlLbl val="0"/>
      </c:catAx>
      <c:valAx>
        <c:axId val="486730832"/>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70322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otras transacciones del mercado mayorista-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Hoja10!$P$45</c:f>
              <c:strCache>
                <c:ptCount val="1"/>
                <c:pt idx="0">
                  <c:v>2019</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Hoja10!$P$47:$P$58</c:f>
              <c:numCache>
                <c:formatCode>_-* #,##0_-;\-* #,##0_-;_-* "-"??_-;_-@_-</c:formatCode>
                <c:ptCount val="12"/>
                <c:pt idx="0">
                  <c:v>165</c:v>
                </c:pt>
                <c:pt idx="1">
                  <c:v>192</c:v>
                </c:pt>
                <c:pt idx="2">
                  <c:v>157</c:v>
                </c:pt>
                <c:pt idx="3">
                  <c:v>147</c:v>
                </c:pt>
                <c:pt idx="4">
                  <c:v>102</c:v>
                </c:pt>
                <c:pt idx="5">
                  <c:v>102</c:v>
                </c:pt>
                <c:pt idx="6">
                  <c:v>122</c:v>
                </c:pt>
                <c:pt idx="7">
                  <c:v>163</c:v>
                </c:pt>
                <c:pt idx="8">
                  <c:v>131</c:v>
                </c:pt>
                <c:pt idx="9">
                  <c:v>136</c:v>
                </c:pt>
                <c:pt idx="10">
                  <c:v>137</c:v>
                </c:pt>
                <c:pt idx="11">
                  <c:v>117</c:v>
                </c:pt>
              </c:numCache>
            </c:numRef>
          </c:val>
          <c:extLst>
            <c:ext xmlns:c16="http://schemas.microsoft.com/office/drawing/2014/chart" uri="{C3380CC4-5D6E-409C-BE32-E72D297353CC}">
              <c16:uniqueId val="{00000000-4086-4D7B-900A-CAB2031FFCD1}"/>
            </c:ext>
          </c:extLst>
        </c:ser>
        <c:ser>
          <c:idx val="1"/>
          <c:order val="1"/>
          <c:tx>
            <c:strRef>
              <c:f>Hoja10!$Q$45</c:f>
              <c:strCache>
                <c:ptCount val="1"/>
                <c:pt idx="0">
                  <c:v>2020</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Hoja10!$Q$47:$Q$58</c:f>
              <c:numCache>
                <c:formatCode>_-* #,##0_-;\-* #,##0_-;_-* "-"??_-;_-@_-</c:formatCode>
                <c:ptCount val="12"/>
                <c:pt idx="0">
                  <c:v>114</c:v>
                </c:pt>
                <c:pt idx="1">
                  <c:v>91</c:v>
                </c:pt>
                <c:pt idx="2">
                  <c:v>75</c:v>
                </c:pt>
                <c:pt idx="3">
                  <c:v>53</c:v>
                </c:pt>
                <c:pt idx="4">
                  <c:v>68</c:v>
                </c:pt>
                <c:pt idx="5">
                  <c:v>71</c:v>
                </c:pt>
                <c:pt idx="6">
                  <c:v>37</c:v>
                </c:pt>
                <c:pt idx="7">
                  <c:v>79</c:v>
                </c:pt>
                <c:pt idx="8">
                  <c:v>89</c:v>
                </c:pt>
                <c:pt idx="9">
                  <c:v>118</c:v>
                </c:pt>
                <c:pt idx="10">
                  <c:v>160</c:v>
                </c:pt>
                <c:pt idx="11">
                  <c:v>90</c:v>
                </c:pt>
              </c:numCache>
            </c:numRef>
          </c:val>
          <c:extLst>
            <c:ext xmlns:c16="http://schemas.microsoft.com/office/drawing/2014/chart" uri="{C3380CC4-5D6E-409C-BE32-E72D297353CC}">
              <c16:uniqueId val="{00000001-4086-4D7B-900A-CAB2031FFCD1}"/>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solidFill>
                <a:latin typeface="+mn-lt"/>
                <a:ea typeface="+mn-ea"/>
                <a:cs typeface="+mn-cs"/>
              </a:defRPr>
            </a:pPr>
            <a:r>
              <a:rPr lang="en-US"/>
              <a:t>Cantidad de Energía Negociada 2020</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19432888597258677"/>
          <c:w val="0.96944444444444444"/>
          <c:h val="0.60601669582968787"/>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636C-44CA-885E-07876FDA04F3}"/>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8EBC-4E83-9796-788DB9F5383E}"/>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636C-44CA-885E-07876FDA04F3}"/>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Hoja13!$C$17:$C$19</c:f>
              <c:strCache>
                <c:ptCount val="3"/>
                <c:pt idx="0">
                  <c:v>Mercado Primario</c:v>
                </c:pt>
                <c:pt idx="1">
                  <c:v>Mercado Secundario</c:v>
                </c:pt>
                <c:pt idx="2">
                  <c:v>Otras Transacciones del Mercado Mayorista</c:v>
                </c:pt>
              </c:strCache>
            </c:strRef>
          </c:cat>
          <c:val>
            <c:numRef>
              <c:f>Hoja13!$D$17:$D$19</c:f>
              <c:numCache>
                <c:formatCode>_(* #,##0_);_(* \(#,##0\);_(* "-"??_);_(@_)</c:formatCode>
                <c:ptCount val="3"/>
                <c:pt idx="0">
                  <c:v>4311959</c:v>
                </c:pt>
                <c:pt idx="1">
                  <c:v>4568223</c:v>
                </c:pt>
                <c:pt idx="2">
                  <c:v>6089951</c:v>
                </c:pt>
              </c:numCache>
            </c:numRef>
          </c:val>
          <c:extLst>
            <c:ext xmlns:c16="http://schemas.microsoft.com/office/drawing/2014/chart" uri="{C3380CC4-5D6E-409C-BE32-E72D297353CC}">
              <c16:uniqueId val="{00000000-8EBC-4E83-9796-788DB9F5383E}"/>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2.4205161854768155E-2"/>
          <c:y val="0.81423447069116361"/>
          <c:w val="0.94603412073490811"/>
          <c:h val="0.12558034412365121"/>
        </c:manualLayout>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Hoja1!$K$22</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Hoja1!$I$24:$I$35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Hoja1!$K$24:$K$35</c:f>
              <c:numCache>
                <c:formatCode>_(* #,##0_);_(* \(#,##0\);_(* "-"??_);_(@_)</c:formatCode>
                <c:ptCount val="12"/>
                <c:pt idx="0">
                  <c:v>2643.4205128205126</c:v>
                </c:pt>
                <c:pt idx="1">
                  <c:v>2998.8845144356956</c:v>
                </c:pt>
                <c:pt idx="2">
                  <c:v>2014.1498771498771</c:v>
                </c:pt>
                <c:pt idx="3">
                  <c:v>2631.9076923076923</c:v>
                </c:pt>
                <c:pt idx="4">
                  <c:v>2239.5615615615616</c:v>
                </c:pt>
                <c:pt idx="5">
                  <c:v>2876.5655737704919</c:v>
                </c:pt>
                <c:pt idx="6">
                  <c:v>3132.5968169761272</c:v>
                </c:pt>
                <c:pt idx="7">
                  <c:v>3676.8826979472142</c:v>
                </c:pt>
                <c:pt idx="8">
                  <c:v>2251.6771300448431</c:v>
                </c:pt>
                <c:pt idx="9">
                  <c:v>1710.8339350180506</c:v>
                </c:pt>
                <c:pt idx="10">
                  <c:v>1769.3537735849056</c:v>
                </c:pt>
                <c:pt idx="11">
                  <c:v>1903.8686567164179</c:v>
                </c:pt>
              </c:numCache>
            </c:numRef>
          </c:val>
          <c:extLst>
            <c:ext xmlns:c16="http://schemas.microsoft.com/office/drawing/2014/chart" uri="{C3380CC4-5D6E-409C-BE32-E72D297353CC}">
              <c16:uniqueId val="{00000001-0095-4943-A963-BDAAF2026778}"/>
            </c:ext>
          </c:extLst>
        </c:ser>
        <c:ser>
          <c:idx val="2"/>
          <c:order val="1"/>
          <c:tx>
            <c:strRef>
              <c:f>Hoja1!$L$22</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Hoja1!$I$24:$I$35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Hoja1!$L$24:$L$35</c:f>
              <c:numCache>
                <c:formatCode>_(* #,##0_);_(* \(#,##0\);_(* "-"??_);_(@_)</c:formatCode>
                <c:ptCount val="12"/>
                <c:pt idx="0">
                  <c:v>1184.8065693430658</c:v>
                </c:pt>
                <c:pt idx="1">
                  <c:v>1243.0291666666667</c:v>
                </c:pt>
                <c:pt idx="2">
                  <c:v>1320.3359375</c:v>
                </c:pt>
                <c:pt idx="3">
                  <c:v>1456.037037037037</c:v>
                </c:pt>
                <c:pt idx="4">
                  <c:v>2973.9065420560746</c:v>
                </c:pt>
                <c:pt idx="5">
                  <c:v>1451.464705882353</c:v>
                </c:pt>
                <c:pt idx="6">
                  <c:v>1273.7462686567164</c:v>
                </c:pt>
                <c:pt idx="7">
                  <c:v>1173.6377551020407</c:v>
                </c:pt>
                <c:pt idx="8">
                  <c:v>2190.1262135922329</c:v>
                </c:pt>
                <c:pt idx="9">
                  <c:v>1833.543795620438</c:v>
                </c:pt>
                <c:pt idx="10">
                  <c:v>2161.372340425532</c:v>
                </c:pt>
                <c:pt idx="11">
                  <c:v>1765.7083333333333</c:v>
                </c:pt>
              </c:numCache>
            </c:numRef>
          </c:val>
          <c:extLst>
            <c:ext xmlns:c16="http://schemas.microsoft.com/office/drawing/2014/chart" uri="{C3380CC4-5D6E-409C-BE32-E72D297353CC}">
              <c16:uniqueId val="{00000002-0095-4943-A963-BDAAF2026778}"/>
            </c:ext>
          </c:extLst>
        </c:ser>
        <c:dLbls>
          <c:showLegendKey val="0"/>
          <c:showVal val="0"/>
          <c:showCatName val="0"/>
          <c:showSerName val="0"/>
          <c:showPercent val="0"/>
          <c:showBubbleSize val="0"/>
        </c:dLbls>
        <c:gapWidth val="219"/>
        <c:overlap val="-27"/>
        <c:axId val="25831408"/>
        <c:axId val="330499344"/>
      </c:barChart>
      <c:lineChart>
        <c:grouping val="standard"/>
        <c:varyColors val="0"/>
        <c:ser>
          <c:idx val="3"/>
          <c:order val="2"/>
          <c:tx>
            <c:strRef>
              <c:f>Hoja1!$M$22</c:f>
              <c:strCache>
                <c:ptCount val="1"/>
                <c:pt idx="0">
                  <c:v>Variación Porcentual</c:v>
                </c:pt>
              </c:strCache>
            </c:strRef>
          </c:tx>
          <c:spPr>
            <a:ln w="28575" cap="rnd">
              <a:solidFill>
                <a:schemeClr val="accent6">
                  <a:lumMod val="60000"/>
                </a:schemeClr>
              </a:solidFill>
              <a:round/>
            </a:ln>
            <a:effectLst/>
          </c:spPr>
          <c:marker>
            <c:symbol val="none"/>
          </c:marker>
          <c:cat>
            <c:strRef>
              <c:f>Hoja1!$I$24:$I$35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Hoja1!$M$24:$M$35</c:f>
              <c:numCache>
                <c:formatCode>0%</c:formatCode>
                <c:ptCount val="12"/>
                <c:pt idx="0">
                  <c:v>-0.55179035511119467</c:v>
                </c:pt>
                <c:pt idx="1">
                  <c:v>-0.5855028225718224</c:v>
                </c:pt>
                <c:pt idx="2">
                  <c:v>-0.34446986667727952</c:v>
                </c:pt>
                <c:pt idx="3">
                  <c:v>-0.44677503649059824</c:v>
                </c:pt>
                <c:pt idx="4">
                  <c:v>0.32789676028484882</c:v>
                </c:pt>
                <c:pt idx="5">
                  <c:v>-0.49541748009595044</c:v>
                </c:pt>
                <c:pt idx="6">
                  <c:v>-0.59338965622577167</c:v>
                </c:pt>
                <c:pt idx="7">
                  <c:v>-0.68080631025915594</c:v>
                </c:pt>
                <c:pt idx="8">
                  <c:v>-2.7335587163593189E-2</c:v>
                </c:pt>
                <c:pt idx="9">
                  <c:v>7.1725173373470952E-2</c:v>
                </c:pt>
                <c:pt idx="10">
                  <c:v>0.22156030788933379</c:v>
                </c:pt>
                <c:pt idx="11">
                  <c:v>-7.2568201013072153E-2</c:v>
                </c:pt>
              </c:numCache>
            </c:numRef>
          </c:val>
          <c:smooth val="0"/>
          <c:extLst>
            <c:ext xmlns:c16="http://schemas.microsoft.com/office/drawing/2014/chart" uri="{C3380CC4-5D6E-409C-BE32-E72D297353CC}">
              <c16:uniqueId val="{00000003-0095-4943-A963-BDAAF2026778}"/>
            </c:ext>
          </c:extLst>
        </c:ser>
        <c:dLbls>
          <c:showLegendKey val="0"/>
          <c:showVal val="0"/>
          <c:showCatName val="0"/>
          <c:showSerName val="0"/>
          <c:showPercent val="0"/>
          <c:showBubbleSize val="0"/>
        </c:dLbls>
        <c:marker val="1"/>
        <c:smooth val="0"/>
        <c:axId val="363296864"/>
        <c:axId val="23290448"/>
      </c:lineChart>
      <c:catAx>
        <c:axId val="258314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499344"/>
        <c:crosses val="autoZero"/>
        <c:auto val="1"/>
        <c:lblAlgn val="ctr"/>
        <c:lblOffset val="100"/>
        <c:noMultiLvlLbl val="0"/>
      </c:catAx>
      <c:valAx>
        <c:axId val="330499344"/>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31408"/>
        <c:crosses val="autoZero"/>
        <c:crossBetween val="between"/>
      </c:valAx>
      <c:valAx>
        <c:axId val="23290448"/>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63296864"/>
        <c:crosses val="max"/>
        <c:crossBetween val="between"/>
      </c:valAx>
      <c:catAx>
        <c:axId val="363296864"/>
        <c:scaling>
          <c:orientation val="minMax"/>
        </c:scaling>
        <c:delete val="1"/>
        <c:axPos val="b"/>
        <c:numFmt formatCode="General" sourceLinked="1"/>
        <c:majorTickMark val="none"/>
        <c:minorTickMark val="none"/>
        <c:tickLblPos val="nextTo"/>
        <c:crossAx val="232904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Mercado Primario por Modalidad</a:t>
            </a:r>
          </a:p>
        </c:rich>
      </c:tx>
      <c:layout>
        <c:manualLayout>
          <c:xMode val="edge"/>
          <c:yMode val="edge"/>
          <c:x val="0.22404985204874869"/>
          <c:y val="3.5714285714285712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020D-4D48-8694-4DA31765B772}"/>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020D-4D48-8694-4DA31765B772}"/>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020D-4D48-8694-4DA31765B772}"/>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2-27CA-4ED7-A4F6-A951BBCB63EA}"/>
              </c:ext>
            </c:extLst>
          </c:dPt>
          <c:dPt>
            <c:idx val="4"/>
            <c:bubble3D val="0"/>
            <c:spPr>
              <a:solidFill>
                <a:schemeClr val="accent5">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27CA-4ED7-A4F6-A951BBCB63EA}"/>
              </c:ext>
            </c:extLst>
          </c:dPt>
          <c:dLbls>
            <c:delete val="1"/>
          </c:dLbls>
          <c:cat>
            <c:strRef>
              <c:f>Hoja13!$B$37:$B$41</c:f>
              <c:strCache>
                <c:ptCount val="5"/>
                <c:pt idx="0">
                  <c:v>Con Interrupciones</c:v>
                </c:pt>
                <c:pt idx="1">
                  <c:v>Contingencia</c:v>
                </c:pt>
                <c:pt idx="2">
                  <c:v>Firme</c:v>
                </c:pt>
                <c:pt idx="3">
                  <c:v>Firme al 95%</c:v>
                </c:pt>
                <c:pt idx="4">
                  <c:v>Otras, Firmeza Condicionada y OCG</c:v>
                </c:pt>
              </c:strCache>
            </c:strRef>
          </c:cat>
          <c:val>
            <c:numRef>
              <c:f>Hoja13!$C$37:$C$41</c:f>
              <c:numCache>
                <c:formatCode>_(* #,##0_);_(* \(#,##0\);_(* "-"??_);_(@_)</c:formatCode>
                <c:ptCount val="5"/>
                <c:pt idx="0">
                  <c:v>1360697</c:v>
                </c:pt>
                <c:pt idx="1">
                  <c:v>37096</c:v>
                </c:pt>
                <c:pt idx="2">
                  <c:v>261443</c:v>
                </c:pt>
                <c:pt idx="3">
                  <c:v>210954</c:v>
                </c:pt>
                <c:pt idx="4">
                  <c:v>2441769</c:v>
                </c:pt>
              </c:numCache>
            </c:numRef>
          </c:val>
          <c:extLst>
            <c:ext xmlns:c16="http://schemas.microsoft.com/office/drawing/2014/chart" uri="{C3380CC4-5D6E-409C-BE32-E72D297353CC}">
              <c16:uniqueId val="{00000000-27CA-4ED7-A4F6-A951BBCB63EA}"/>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Mercado Secundario por Modalidad</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0666666666666666E-2"/>
          <c:y val="0.26939919395321488"/>
          <c:w val="0.98933333333333329"/>
          <c:h val="0.61493510032557408"/>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AA9-456A-A414-31126F832684}"/>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AA9-456A-A414-31126F832684}"/>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AA9-456A-A414-31126F832684}"/>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398E-4375-AAE7-ADCEF0A5319F}"/>
              </c:ext>
            </c:extLst>
          </c:dPt>
          <c:dLbls>
            <c:delete val="1"/>
          </c:dLbls>
          <c:cat>
            <c:strRef>
              <c:f>Hoja13!$B$50:$B$53</c:f>
              <c:strCache>
                <c:ptCount val="4"/>
                <c:pt idx="0">
                  <c:v>Con Interrupciones</c:v>
                </c:pt>
                <c:pt idx="1">
                  <c:v>Contingencia</c:v>
                </c:pt>
                <c:pt idx="2">
                  <c:v>Firme</c:v>
                </c:pt>
                <c:pt idx="3">
                  <c:v>Firmeza Condicionada</c:v>
                </c:pt>
              </c:strCache>
            </c:strRef>
          </c:cat>
          <c:val>
            <c:numRef>
              <c:f>Hoja13!$C$50:$C$53</c:f>
              <c:numCache>
                <c:formatCode>_(* #,##0_);_(* \(#,##0\);_(* "-"??_);_(@_)</c:formatCode>
                <c:ptCount val="4"/>
                <c:pt idx="0">
                  <c:v>327265</c:v>
                </c:pt>
                <c:pt idx="1">
                  <c:v>2000</c:v>
                </c:pt>
                <c:pt idx="2">
                  <c:v>4237426</c:v>
                </c:pt>
                <c:pt idx="3">
                  <c:v>1532</c:v>
                </c:pt>
              </c:numCache>
            </c:numRef>
          </c:val>
          <c:extLst>
            <c:ext xmlns:c16="http://schemas.microsoft.com/office/drawing/2014/chart" uri="{C3380CC4-5D6E-409C-BE32-E72D297353CC}">
              <c16:uniqueId val="{0000000C-AAA9-456A-A414-31126F832684}"/>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Otras Transacciones</a:t>
            </a:r>
            <a:r>
              <a:rPr lang="en-US" sz="1400" baseline="0"/>
              <a:t> Mercado Mayorista</a:t>
            </a:r>
            <a:r>
              <a:rPr lang="en-US" sz="1400"/>
              <a:t> por Modalidad</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0666666666666666E-2"/>
          <c:y val="0.26939919395321488"/>
          <c:w val="0.98933333333333329"/>
          <c:h val="0.61493510032557408"/>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FE4-418C-BFF1-1CB33EAC49E0}"/>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FE4-418C-BFF1-1CB33EAC49E0}"/>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FE4-418C-BFF1-1CB33EAC49E0}"/>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A-AFE4-418C-BFF1-1CB33EAC49E0}"/>
              </c:ext>
            </c:extLst>
          </c:dPt>
          <c:dLbls>
            <c:delete val="1"/>
          </c:dLbls>
          <c:cat>
            <c:strRef>
              <c:f>Hoja13!$B$62:$B$65</c:f>
              <c:strCache>
                <c:ptCount val="3"/>
                <c:pt idx="0">
                  <c:v>Con Interrupciones</c:v>
                </c:pt>
                <c:pt idx="1">
                  <c:v>Firme</c:v>
                </c:pt>
                <c:pt idx="2">
                  <c:v>Total</c:v>
                </c:pt>
              </c:strCache>
            </c:strRef>
          </c:cat>
          <c:val>
            <c:numRef>
              <c:f>Hoja13!$C$62:$C$65</c:f>
              <c:numCache>
                <c:formatCode>_-* #,##0_-;\-* #,##0_-;_-* "-"??_-;_-@_-</c:formatCode>
                <c:ptCount val="4"/>
                <c:pt idx="0">
                  <c:v>473360</c:v>
                </c:pt>
                <c:pt idx="1">
                  <c:v>5616591</c:v>
                </c:pt>
                <c:pt idx="2">
                  <c:v>6089951</c:v>
                </c:pt>
              </c:numCache>
            </c:numRef>
          </c:val>
          <c:extLst>
            <c:ext xmlns:c16="http://schemas.microsoft.com/office/drawing/2014/chart" uri="{C3380CC4-5D6E-409C-BE32-E72D297353CC}">
              <c16:uniqueId val="{00000006-AFE4-418C-BFF1-1CB33EAC49E0}"/>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Suministro de gas</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Hoja13!$B$79:$B$90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Hoja13!$D$79:$D$90</c:f>
              <c:numCache>
                <c:formatCode>_-* #,##0_-;\-* #,##0_-;_-* "-"??_-;_-@_-</c:formatCode>
                <c:ptCount val="12"/>
                <c:pt idx="1">
                  <c:v>2</c:v>
                </c:pt>
                <c:pt idx="3">
                  <c:v>1</c:v>
                </c:pt>
                <c:pt idx="4">
                  <c:v>1</c:v>
                </c:pt>
                <c:pt idx="11">
                  <c:v>1</c:v>
                </c:pt>
              </c:numCache>
            </c:numRef>
          </c:val>
          <c:extLst>
            <c:ext xmlns:c16="http://schemas.microsoft.com/office/drawing/2014/chart" uri="{C3380CC4-5D6E-409C-BE32-E72D297353CC}">
              <c16:uniqueId val="{00000001-331A-4313-A3D3-96183A79B787}"/>
            </c:ext>
          </c:extLst>
        </c:ser>
        <c:ser>
          <c:idx val="2"/>
          <c:order val="1"/>
          <c:tx>
            <c:strRef>
              <c:f>Hoja13!$E$77</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Hoja13!$B$79:$B$90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Hoja13!$E$79:$E$90</c:f>
              <c:numCache>
                <c:formatCode>_-* #,##0_-;\-* #,##0_-;_-* "-"??_-;_-@_-</c:formatCode>
                <c:ptCount val="12"/>
                <c:pt idx="0">
                  <c:v>2</c:v>
                </c:pt>
                <c:pt idx="1">
                  <c:v>1</c:v>
                </c:pt>
                <c:pt idx="2">
                  <c:v>1</c:v>
                </c:pt>
                <c:pt idx="8">
                  <c:v>2</c:v>
                </c:pt>
                <c:pt idx="10">
                  <c:v>6</c:v>
                </c:pt>
              </c:numCache>
            </c:numRef>
          </c:val>
          <c:extLst>
            <c:ext xmlns:c16="http://schemas.microsoft.com/office/drawing/2014/chart" uri="{C3380CC4-5D6E-409C-BE32-E72D297353CC}">
              <c16:uniqueId val="{00000002-331A-4313-A3D3-96183A79B787}"/>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capacidad de transporte</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Hoja13!$B$96:$B$107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Hoja13!$D$96:$D$107</c:f>
              <c:numCache>
                <c:formatCode>_-* #,##0_-;\-* #,##0_-;_-* "-"??_-;_-@_-</c:formatCode>
                <c:ptCount val="12"/>
                <c:pt idx="0">
                  <c:v>136</c:v>
                </c:pt>
                <c:pt idx="1">
                  <c:v>145</c:v>
                </c:pt>
                <c:pt idx="2">
                  <c:v>142</c:v>
                </c:pt>
                <c:pt idx="3">
                  <c:v>118</c:v>
                </c:pt>
                <c:pt idx="4">
                  <c:v>201</c:v>
                </c:pt>
                <c:pt idx="5">
                  <c:v>150</c:v>
                </c:pt>
                <c:pt idx="6">
                  <c:v>188</c:v>
                </c:pt>
                <c:pt idx="7">
                  <c:v>129</c:v>
                </c:pt>
                <c:pt idx="8">
                  <c:v>66</c:v>
                </c:pt>
                <c:pt idx="9">
                  <c:v>52</c:v>
                </c:pt>
                <c:pt idx="10">
                  <c:v>167</c:v>
                </c:pt>
                <c:pt idx="11">
                  <c:v>174</c:v>
                </c:pt>
              </c:numCache>
            </c:numRef>
          </c:val>
          <c:extLst>
            <c:ext xmlns:c16="http://schemas.microsoft.com/office/drawing/2014/chart" uri="{C3380CC4-5D6E-409C-BE32-E72D297353CC}">
              <c16:uniqueId val="{00000000-8CBC-4844-9CBF-8043380B7F71}"/>
            </c:ext>
          </c:extLst>
        </c:ser>
        <c:ser>
          <c:idx val="2"/>
          <c:order val="1"/>
          <c:tx>
            <c:strRef>
              <c:f>Hoja13!$E$77</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Hoja13!$B$96:$B$107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Hoja13!$E$96:$E$107</c:f>
              <c:numCache>
                <c:formatCode>_-* #,##0_-;\-* #,##0_-;_-* "-"??_-;_-@_-</c:formatCode>
                <c:ptCount val="12"/>
                <c:pt idx="0">
                  <c:v>188</c:v>
                </c:pt>
                <c:pt idx="1">
                  <c:v>156</c:v>
                </c:pt>
                <c:pt idx="2">
                  <c:v>177</c:v>
                </c:pt>
                <c:pt idx="3">
                  <c:v>57</c:v>
                </c:pt>
                <c:pt idx="4">
                  <c:v>194</c:v>
                </c:pt>
                <c:pt idx="5">
                  <c:v>134</c:v>
                </c:pt>
                <c:pt idx="6">
                  <c:v>137</c:v>
                </c:pt>
                <c:pt idx="7">
                  <c:v>154</c:v>
                </c:pt>
                <c:pt idx="8">
                  <c:v>121</c:v>
                </c:pt>
                <c:pt idx="9">
                  <c:v>174</c:v>
                </c:pt>
                <c:pt idx="10">
                  <c:v>182</c:v>
                </c:pt>
                <c:pt idx="11">
                  <c:v>164</c:v>
                </c:pt>
              </c:numCache>
            </c:numRef>
          </c:val>
          <c:extLst>
            <c:ext xmlns:c16="http://schemas.microsoft.com/office/drawing/2014/chart" uri="{C3380CC4-5D6E-409C-BE32-E72D297353CC}">
              <c16:uniqueId val="{00000001-8CBC-4844-9CBF-8043380B7F71}"/>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SUMINISTRO DE GAS - mbtuD</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Hoja13!$B$113:$B$124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Hoja13!$D$113:$D$124</c:f>
              <c:numCache>
                <c:formatCode>_-* #,##0_-;\-* #,##0_-;_-* "-"??_-;_-@_-</c:formatCode>
                <c:ptCount val="12"/>
                <c:pt idx="0">
                  <c:v>0</c:v>
                </c:pt>
                <c:pt idx="1">
                  <c:v>718</c:v>
                </c:pt>
                <c:pt idx="3">
                  <c:v>10</c:v>
                </c:pt>
                <c:pt idx="4">
                  <c:v>100</c:v>
                </c:pt>
                <c:pt idx="11">
                  <c:v>750</c:v>
                </c:pt>
              </c:numCache>
            </c:numRef>
          </c:val>
          <c:extLst>
            <c:ext xmlns:c16="http://schemas.microsoft.com/office/drawing/2014/chart" uri="{C3380CC4-5D6E-409C-BE32-E72D297353CC}">
              <c16:uniqueId val="{00000000-DA1A-4A4B-941C-EB35D30A50DA}"/>
            </c:ext>
          </c:extLst>
        </c:ser>
        <c:ser>
          <c:idx val="2"/>
          <c:order val="1"/>
          <c:tx>
            <c:strRef>
              <c:f>Hoja13!$E$77</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Hoja13!$B$113:$B$124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Hoja13!$E$113:$E$124</c:f>
              <c:numCache>
                <c:formatCode>_-* #,##0_-;\-* #,##0_-;_-* "-"??_-;_-@_-</c:formatCode>
                <c:ptCount val="12"/>
                <c:pt idx="0">
                  <c:v>224</c:v>
                </c:pt>
                <c:pt idx="1">
                  <c:v>866</c:v>
                </c:pt>
                <c:pt idx="2">
                  <c:v>703</c:v>
                </c:pt>
                <c:pt idx="8">
                  <c:v>50</c:v>
                </c:pt>
                <c:pt idx="10">
                  <c:v>1186</c:v>
                </c:pt>
              </c:numCache>
            </c:numRef>
          </c:val>
          <c:extLst>
            <c:ext xmlns:c16="http://schemas.microsoft.com/office/drawing/2014/chart" uri="{C3380CC4-5D6E-409C-BE32-E72D297353CC}">
              <c16:uniqueId val="{00000001-DA1A-4A4B-941C-EB35D30A50DA}"/>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CAPACIDAD DE TRANSPORTE - KPCD</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Hoja13!$B$130:$B$141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Hoja13!$D$130:$D$141</c:f>
              <c:numCache>
                <c:formatCode>_-* #,##0_-;\-* #,##0_-;_-* "-"??_-;_-@_-</c:formatCode>
                <c:ptCount val="12"/>
                <c:pt idx="0">
                  <c:v>30651</c:v>
                </c:pt>
                <c:pt idx="1">
                  <c:v>25931</c:v>
                </c:pt>
                <c:pt idx="2">
                  <c:v>27862</c:v>
                </c:pt>
                <c:pt idx="3">
                  <c:v>45202</c:v>
                </c:pt>
                <c:pt idx="4">
                  <c:v>201694</c:v>
                </c:pt>
                <c:pt idx="5">
                  <c:v>64186</c:v>
                </c:pt>
                <c:pt idx="6">
                  <c:v>27673</c:v>
                </c:pt>
                <c:pt idx="7">
                  <c:v>4734</c:v>
                </c:pt>
                <c:pt idx="8">
                  <c:v>10003</c:v>
                </c:pt>
                <c:pt idx="9">
                  <c:v>18300</c:v>
                </c:pt>
                <c:pt idx="10">
                  <c:v>34667</c:v>
                </c:pt>
                <c:pt idx="11">
                  <c:v>13823</c:v>
                </c:pt>
              </c:numCache>
            </c:numRef>
          </c:val>
          <c:extLst>
            <c:ext xmlns:c16="http://schemas.microsoft.com/office/drawing/2014/chart" uri="{C3380CC4-5D6E-409C-BE32-E72D297353CC}">
              <c16:uniqueId val="{00000000-2C02-4B6F-A8F1-2708D5013F63}"/>
            </c:ext>
          </c:extLst>
        </c:ser>
        <c:ser>
          <c:idx val="2"/>
          <c:order val="1"/>
          <c:tx>
            <c:strRef>
              <c:f>Hoja13!$E$77</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Hoja13!$B$130:$B$141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Hoja13!$E$130:$E$141</c:f>
              <c:numCache>
                <c:formatCode>_-* #,##0_-;\-* #,##0_-;_-* "-"??_-;_-@_-</c:formatCode>
                <c:ptCount val="12"/>
                <c:pt idx="0">
                  <c:v>22370</c:v>
                </c:pt>
                <c:pt idx="1">
                  <c:v>19899</c:v>
                </c:pt>
                <c:pt idx="2">
                  <c:v>19800</c:v>
                </c:pt>
                <c:pt idx="3">
                  <c:v>9505</c:v>
                </c:pt>
                <c:pt idx="4">
                  <c:v>39860</c:v>
                </c:pt>
                <c:pt idx="5">
                  <c:v>16082</c:v>
                </c:pt>
                <c:pt idx="6">
                  <c:v>33104</c:v>
                </c:pt>
                <c:pt idx="7">
                  <c:v>23157</c:v>
                </c:pt>
                <c:pt idx="8">
                  <c:v>12659</c:v>
                </c:pt>
                <c:pt idx="9">
                  <c:v>66534</c:v>
                </c:pt>
                <c:pt idx="10">
                  <c:v>77929</c:v>
                </c:pt>
                <c:pt idx="11">
                  <c:v>35609</c:v>
                </c:pt>
              </c:numCache>
            </c:numRef>
          </c:val>
          <c:extLst>
            <c:ext xmlns:c16="http://schemas.microsoft.com/office/drawing/2014/chart" uri="{C3380CC4-5D6E-409C-BE32-E72D297353CC}">
              <c16:uniqueId val="{00000001-2C02-4B6F-A8F1-2708D5013F63}"/>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OTRAS TRANSACCONES DEL MERCADO mAYORISTA </a:t>
            </a:r>
          </a:p>
        </c:rich>
      </c:tx>
      <c:layout>
        <c:manualLayout>
          <c:xMode val="edge"/>
          <c:yMode val="edge"/>
          <c:x val="0.21553681843732433"/>
          <c:y val="8.3073727933541015E-3"/>
        </c:manualLayout>
      </c:layout>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Hoja1!$R$22</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Hoja1!$P$24:$P$35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Hoja1!$R$24:$R$35</c:f>
              <c:numCache>
                <c:formatCode>_-* #,##0_-;\-* #,##0_-;_-* "-"??_-;_-@_-</c:formatCode>
                <c:ptCount val="12"/>
                <c:pt idx="0">
                  <c:v>5455.757575757576</c:v>
                </c:pt>
                <c:pt idx="1">
                  <c:v>5030.505208333333</c:v>
                </c:pt>
                <c:pt idx="2">
                  <c:v>4455.9872611464971</c:v>
                </c:pt>
                <c:pt idx="3">
                  <c:v>6163.3605442176868</c:v>
                </c:pt>
                <c:pt idx="4">
                  <c:v>3696.0588235294117</c:v>
                </c:pt>
                <c:pt idx="5">
                  <c:v>3386.6666666666665</c:v>
                </c:pt>
                <c:pt idx="6">
                  <c:v>5059.2704918032787</c:v>
                </c:pt>
                <c:pt idx="7">
                  <c:v>8214.8527607361957</c:v>
                </c:pt>
                <c:pt idx="8">
                  <c:v>5690.7328244274813</c:v>
                </c:pt>
                <c:pt idx="9">
                  <c:v>4684.7794117647063</c:v>
                </c:pt>
                <c:pt idx="10">
                  <c:v>3618.1970802919709</c:v>
                </c:pt>
                <c:pt idx="11">
                  <c:v>5610.1025641025644</c:v>
                </c:pt>
              </c:numCache>
            </c:numRef>
          </c:val>
          <c:extLst>
            <c:ext xmlns:c16="http://schemas.microsoft.com/office/drawing/2014/chart" uri="{C3380CC4-5D6E-409C-BE32-E72D297353CC}">
              <c16:uniqueId val="{00000001-3683-4986-BBF4-41EA7D7EF937}"/>
            </c:ext>
          </c:extLst>
        </c:ser>
        <c:ser>
          <c:idx val="2"/>
          <c:order val="1"/>
          <c:tx>
            <c:strRef>
              <c:f>Hoja1!$S$22</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Hoja1!$P$24:$P$35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Hoja1!$S$24:$S$35</c:f>
              <c:numCache>
                <c:formatCode>_-* #,##0_-;\-* #,##0_-;_-* "-"??_-;_-@_-</c:formatCode>
                <c:ptCount val="12"/>
                <c:pt idx="0">
                  <c:v>3931.0701754385964</c:v>
                </c:pt>
                <c:pt idx="1">
                  <c:v>6450.9560439560437</c:v>
                </c:pt>
                <c:pt idx="2">
                  <c:v>6056.6933333333336</c:v>
                </c:pt>
                <c:pt idx="3">
                  <c:v>5240.8301886792451</c:v>
                </c:pt>
                <c:pt idx="4">
                  <c:v>7467.6911764705883</c:v>
                </c:pt>
                <c:pt idx="5">
                  <c:v>4196.3098591549297</c:v>
                </c:pt>
                <c:pt idx="6">
                  <c:v>3331.0810810810813</c:v>
                </c:pt>
                <c:pt idx="7">
                  <c:v>4727.9367088607596</c:v>
                </c:pt>
                <c:pt idx="8">
                  <c:v>5832.303370786517</c:v>
                </c:pt>
                <c:pt idx="9">
                  <c:v>6634.7881355932204</c:v>
                </c:pt>
                <c:pt idx="10">
                  <c:v>7535.9937499999996</c:v>
                </c:pt>
                <c:pt idx="11">
                  <c:v>5694.6555555555551</c:v>
                </c:pt>
              </c:numCache>
            </c:numRef>
          </c:val>
          <c:extLst>
            <c:ext xmlns:c16="http://schemas.microsoft.com/office/drawing/2014/chart" uri="{C3380CC4-5D6E-409C-BE32-E72D297353CC}">
              <c16:uniqueId val="{00000002-3683-4986-BBF4-41EA7D7EF937}"/>
            </c:ext>
          </c:extLst>
        </c:ser>
        <c:dLbls>
          <c:showLegendKey val="0"/>
          <c:showVal val="0"/>
          <c:showCatName val="0"/>
          <c:showSerName val="0"/>
          <c:showPercent val="0"/>
          <c:showBubbleSize val="0"/>
        </c:dLbls>
        <c:gapWidth val="219"/>
        <c:overlap val="-27"/>
        <c:axId val="25875504"/>
        <c:axId val="23254592"/>
      </c:barChart>
      <c:lineChart>
        <c:grouping val="standard"/>
        <c:varyColors val="0"/>
        <c:ser>
          <c:idx val="3"/>
          <c:order val="2"/>
          <c:tx>
            <c:strRef>
              <c:f>Hoja1!$T$22</c:f>
              <c:strCache>
                <c:ptCount val="1"/>
                <c:pt idx="0">
                  <c:v>Variación Porcentual</c:v>
                </c:pt>
              </c:strCache>
            </c:strRef>
          </c:tx>
          <c:spPr>
            <a:ln w="28575" cap="rnd">
              <a:solidFill>
                <a:schemeClr val="accent6">
                  <a:lumMod val="60000"/>
                </a:schemeClr>
              </a:solidFill>
              <a:round/>
            </a:ln>
            <a:effectLst/>
          </c:spPr>
          <c:marker>
            <c:symbol val="none"/>
          </c:marker>
          <c:cat>
            <c:strRef>
              <c:f>Hoja1!$P$24:$P$35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Hoja1!$T$24:$T$35</c:f>
              <c:numCache>
                <c:formatCode>0%</c:formatCode>
                <c:ptCount val="12"/>
                <c:pt idx="0">
                  <c:v>-0.27946392029841327</c:v>
                </c:pt>
                <c:pt idx="1">
                  <c:v>0.28236743165868283</c:v>
                </c:pt>
                <c:pt idx="2">
                  <c:v>0.3592259085083167</c:v>
                </c:pt>
                <c:pt idx="3">
                  <c:v>-0.14967976462190535</c:v>
                </c:pt>
                <c:pt idx="4">
                  <c:v>1.0204470580745788</c:v>
                </c:pt>
                <c:pt idx="5">
                  <c:v>0.23906787179771549</c:v>
                </c:pt>
                <c:pt idx="6">
                  <c:v>-0.34158865661009907</c:v>
                </c:pt>
                <c:pt idx="7">
                  <c:v>-0.42446482650809514</c:v>
                </c:pt>
                <c:pt idx="8">
                  <c:v>2.4877384113227707E-2</c:v>
                </c:pt>
                <c:pt idx="9">
                  <c:v>0.41624344551453851</c:v>
                </c:pt>
                <c:pt idx="10">
                  <c:v>1.082803557342952</c:v>
                </c:pt>
                <c:pt idx="11">
                  <c:v>1.5071558939763641E-2</c:v>
                </c:pt>
              </c:numCache>
            </c:numRef>
          </c:val>
          <c:smooth val="0"/>
          <c:extLst>
            <c:ext xmlns:c16="http://schemas.microsoft.com/office/drawing/2014/chart" uri="{C3380CC4-5D6E-409C-BE32-E72D297353CC}">
              <c16:uniqueId val="{00000003-3683-4986-BBF4-41EA7D7EF937}"/>
            </c:ext>
          </c:extLst>
        </c:ser>
        <c:dLbls>
          <c:showLegendKey val="0"/>
          <c:showVal val="0"/>
          <c:showCatName val="0"/>
          <c:showSerName val="0"/>
          <c:showPercent val="0"/>
          <c:showBubbleSize val="0"/>
        </c:dLbls>
        <c:marker val="1"/>
        <c:smooth val="0"/>
        <c:axId val="363323904"/>
        <c:axId val="423985280"/>
      </c:lineChart>
      <c:catAx>
        <c:axId val="2587550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3254592"/>
        <c:crosses val="autoZero"/>
        <c:auto val="1"/>
        <c:lblAlgn val="ctr"/>
        <c:lblOffset val="100"/>
        <c:noMultiLvlLbl val="0"/>
      </c:catAx>
      <c:valAx>
        <c:axId val="23254592"/>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75504"/>
        <c:crosses val="autoZero"/>
        <c:crossBetween val="between"/>
      </c:valAx>
      <c:valAx>
        <c:axId val="423985280"/>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63323904"/>
        <c:crosses val="max"/>
        <c:crossBetween val="between"/>
      </c:valAx>
      <c:catAx>
        <c:axId val="363323904"/>
        <c:scaling>
          <c:orientation val="minMax"/>
        </c:scaling>
        <c:delete val="1"/>
        <c:axPos val="b"/>
        <c:numFmt formatCode="General" sourceLinked="1"/>
        <c:majorTickMark val="none"/>
        <c:minorTickMark val="none"/>
        <c:tickLblPos val="nextTo"/>
        <c:crossAx val="4239852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CANTIDAD TOTAL DE ENERGÍA NEGOCIADA</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Hoja5!$D$17</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Hoja5!$B$18:$B$20</c:f>
              <c:strCache>
                <c:ptCount val="3"/>
                <c:pt idx="0">
                  <c:v>Mercado Primario</c:v>
                </c:pt>
                <c:pt idx="1">
                  <c:v>Mercado Secundario</c:v>
                </c:pt>
                <c:pt idx="2">
                  <c:v>Otras Transacciones del Mercado Mayorista</c:v>
                </c:pt>
              </c:strCache>
            </c:strRef>
          </c:cat>
          <c:val>
            <c:numRef>
              <c:f>Hoja5!$D$18:$D$20</c:f>
              <c:numCache>
                <c:formatCode>_(* #,##0_);_(* \(#,##0\);_(* "-"??_);_(@_)</c:formatCode>
                <c:ptCount val="3"/>
                <c:pt idx="0">
                  <c:v>3670747</c:v>
                </c:pt>
                <c:pt idx="1">
                  <c:v>9548950</c:v>
                </c:pt>
                <c:pt idx="2" formatCode="_-* #,##0_-;\-* #,##0_-;_-* &quot;-&quot;??_-;_-@_-">
                  <c:v>8685042</c:v>
                </c:pt>
              </c:numCache>
            </c:numRef>
          </c:val>
          <c:extLst>
            <c:ext xmlns:c16="http://schemas.microsoft.com/office/drawing/2014/chart" uri="{C3380CC4-5D6E-409C-BE32-E72D297353CC}">
              <c16:uniqueId val="{00000001-7CFD-487C-B1B2-868DEB3A5B1A}"/>
            </c:ext>
          </c:extLst>
        </c:ser>
        <c:ser>
          <c:idx val="2"/>
          <c:order val="1"/>
          <c:tx>
            <c:strRef>
              <c:f>Hoja5!$E$17</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Hoja5!$B$18:$B$20</c:f>
              <c:strCache>
                <c:ptCount val="3"/>
                <c:pt idx="0">
                  <c:v>Mercado Primario</c:v>
                </c:pt>
                <c:pt idx="1">
                  <c:v>Mercado Secundario</c:v>
                </c:pt>
                <c:pt idx="2">
                  <c:v>Otras Transacciones del Mercado Mayorista</c:v>
                </c:pt>
              </c:strCache>
            </c:strRef>
          </c:cat>
          <c:val>
            <c:numRef>
              <c:f>Hoja5!$E$18:$E$20</c:f>
              <c:numCache>
                <c:formatCode>_(* #,##0_);_(* \(#,##0\);_(* "-"??_);_(@_)</c:formatCode>
                <c:ptCount val="3"/>
                <c:pt idx="0">
                  <c:v>4311959</c:v>
                </c:pt>
                <c:pt idx="1">
                  <c:v>4568223</c:v>
                </c:pt>
                <c:pt idx="2" formatCode="_-* #,##0_-;\-* #,##0_-;_-* &quot;-&quot;??_-;_-@_-">
                  <c:v>6089951</c:v>
                </c:pt>
              </c:numCache>
            </c:numRef>
          </c:val>
          <c:extLst>
            <c:ext xmlns:c16="http://schemas.microsoft.com/office/drawing/2014/chart" uri="{C3380CC4-5D6E-409C-BE32-E72D297353CC}">
              <c16:uniqueId val="{00000002-7CFD-487C-B1B2-868DEB3A5B1A}"/>
            </c:ext>
          </c:extLst>
        </c:ser>
        <c:dLbls>
          <c:showLegendKey val="0"/>
          <c:showVal val="0"/>
          <c:showCatName val="0"/>
          <c:showSerName val="0"/>
          <c:showPercent val="0"/>
          <c:showBubbleSize val="0"/>
        </c:dLbls>
        <c:gapWidth val="164"/>
        <c:overlap val="-22"/>
        <c:axId val="2085681920"/>
        <c:axId val="330515328"/>
      </c:barChart>
      <c:lineChart>
        <c:grouping val="standard"/>
        <c:varyColors val="0"/>
        <c:ser>
          <c:idx val="3"/>
          <c:order val="2"/>
          <c:tx>
            <c:strRef>
              <c:f>Hoja5!$F$17</c:f>
              <c:strCache>
                <c:ptCount val="1"/>
                <c:pt idx="0">
                  <c:v>Variación Porcentual</c:v>
                </c:pt>
              </c:strCache>
            </c:strRef>
          </c:tx>
          <c:spPr>
            <a:ln w="28575" cap="rnd">
              <a:solidFill>
                <a:schemeClr val="accent6">
                  <a:lumMod val="60000"/>
                </a:schemeClr>
              </a:solidFill>
              <a:round/>
            </a:ln>
            <a:effectLst/>
          </c:spPr>
          <c:marker>
            <c:symbol val="none"/>
          </c:marker>
          <c:cat>
            <c:strRef>
              <c:f>Hoja5!$B$18:$B$20</c:f>
              <c:strCache>
                <c:ptCount val="3"/>
                <c:pt idx="0">
                  <c:v>Mercado Primario</c:v>
                </c:pt>
                <c:pt idx="1">
                  <c:v>Mercado Secundario</c:v>
                </c:pt>
                <c:pt idx="2">
                  <c:v>Otras Transacciones del Mercado Mayorista</c:v>
                </c:pt>
              </c:strCache>
            </c:strRef>
          </c:cat>
          <c:val>
            <c:numRef>
              <c:f>Hoja5!$F$18:$F$20</c:f>
              <c:numCache>
                <c:formatCode>0%</c:formatCode>
                <c:ptCount val="3"/>
                <c:pt idx="0">
                  <c:v>0.17468161112710856</c:v>
                </c:pt>
                <c:pt idx="1">
                  <c:v>-0.52159944287068205</c:v>
                </c:pt>
                <c:pt idx="2">
                  <c:v>-0.29880005185927716</c:v>
                </c:pt>
              </c:numCache>
            </c:numRef>
          </c:val>
          <c:smooth val="0"/>
          <c:extLst>
            <c:ext xmlns:c16="http://schemas.microsoft.com/office/drawing/2014/chart" uri="{C3380CC4-5D6E-409C-BE32-E72D297353CC}">
              <c16:uniqueId val="{00000003-7CFD-487C-B1B2-868DEB3A5B1A}"/>
            </c:ext>
          </c:extLst>
        </c:ser>
        <c:dLbls>
          <c:showLegendKey val="0"/>
          <c:showVal val="0"/>
          <c:showCatName val="0"/>
          <c:showSerName val="0"/>
          <c:showPercent val="0"/>
          <c:showBubbleSize val="0"/>
        </c:dLbls>
        <c:marker val="1"/>
        <c:smooth val="0"/>
        <c:axId val="358852256"/>
        <c:axId val="423992192"/>
      </c:lineChart>
      <c:catAx>
        <c:axId val="20856819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515328"/>
        <c:crosses val="autoZero"/>
        <c:auto val="1"/>
        <c:lblAlgn val="ctr"/>
        <c:lblOffset val="100"/>
        <c:noMultiLvlLbl val="0"/>
      </c:catAx>
      <c:valAx>
        <c:axId val="33051532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085681920"/>
        <c:crosses val="autoZero"/>
        <c:crossBetween val="between"/>
      </c:valAx>
      <c:valAx>
        <c:axId val="42399219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58852256"/>
        <c:crosses val="max"/>
        <c:crossBetween val="between"/>
      </c:valAx>
      <c:catAx>
        <c:axId val="358852256"/>
        <c:scaling>
          <c:orientation val="minMax"/>
        </c:scaling>
        <c:delete val="1"/>
        <c:axPos val="b"/>
        <c:numFmt formatCode="General" sourceLinked="1"/>
        <c:majorTickMark val="out"/>
        <c:minorTickMark val="none"/>
        <c:tickLblPos val="nextTo"/>
        <c:crossAx val="4239921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Hoja6!$D$19</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Hoja6!$D$21:$D$32</c:f>
              <c:numCache>
                <c:formatCode>_(* #,##0_);_(* \(#,##0\);_(* "-"??_);_(@_)</c:formatCode>
                <c:ptCount val="12"/>
                <c:pt idx="0">
                  <c:v>138537</c:v>
                </c:pt>
                <c:pt idx="1">
                  <c:v>114235</c:v>
                </c:pt>
                <c:pt idx="2">
                  <c:v>168798</c:v>
                </c:pt>
                <c:pt idx="3">
                  <c:v>390234</c:v>
                </c:pt>
                <c:pt idx="4">
                  <c:v>88376</c:v>
                </c:pt>
                <c:pt idx="5">
                  <c:v>142567</c:v>
                </c:pt>
                <c:pt idx="6">
                  <c:v>234178</c:v>
                </c:pt>
                <c:pt idx="7">
                  <c:v>785771</c:v>
                </c:pt>
                <c:pt idx="8">
                  <c:v>545163</c:v>
                </c:pt>
                <c:pt idx="9">
                  <c:v>367663</c:v>
                </c:pt>
                <c:pt idx="10">
                  <c:v>346668</c:v>
                </c:pt>
                <c:pt idx="11">
                  <c:v>348557</c:v>
                </c:pt>
              </c:numCache>
            </c:numRef>
          </c:val>
          <c:extLst>
            <c:ext xmlns:c16="http://schemas.microsoft.com/office/drawing/2014/chart" uri="{C3380CC4-5D6E-409C-BE32-E72D297353CC}">
              <c16:uniqueId val="{00000001-0B6A-40A1-82EF-517F6BFA8AED}"/>
            </c:ext>
          </c:extLst>
        </c:ser>
        <c:ser>
          <c:idx val="2"/>
          <c:order val="1"/>
          <c:tx>
            <c:strRef>
              <c:f>Hoja6!$E$19</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Hoja6!$E$21:$E$32</c:f>
              <c:numCache>
                <c:formatCode>_(* #,##0_);_(* \(#,##0\);_(* "-"??_);_(@_)</c:formatCode>
                <c:ptCount val="12"/>
                <c:pt idx="0">
                  <c:v>199111</c:v>
                </c:pt>
                <c:pt idx="1">
                  <c:v>168743</c:v>
                </c:pt>
                <c:pt idx="2">
                  <c:v>120714</c:v>
                </c:pt>
                <c:pt idx="3">
                  <c:v>175230</c:v>
                </c:pt>
                <c:pt idx="4">
                  <c:v>281960</c:v>
                </c:pt>
                <c:pt idx="5">
                  <c:v>191609</c:v>
                </c:pt>
                <c:pt idx="6">
                  <c:v>338326</c:v>
                </c:pt>
                <c:pt idx="7">
                  <c:v>372299</c:v>
                </c:pt>
                <c:pt idx="8">
                  <c:v>648152</c:v>
                </c:pt>
                <c:pt idx="9">
                  <c:v>820291</c:v>
                </c:pt>
                <c:pt idx="10">
                  <c:v>612369</c:v>
                </c:pt>
                <c:pt idx="11">
                  <c:v>383155</c:v>
                </c:pt>
              </c:numCache>
            </c:numRef>
          </c:val>
          <c:extLst>
            <c:ext xmlns:c16="http://schemas.microsoft.com/office/drawing/2014/chart" uri="{C3380CC4-5D6E-409C-BE32-E72D297353CC}">
              <c16:uniqueId val="{00000002-0B6A-40A1-82EF-517F6BFA8AED}"/>
            </c:ext>
          </c:extLst>
        </c:ser>
        <c:dLbls>
          <c:showLegendKey val="0"/>
          <c:showVal val="0"/>
          <c:showCatName val="0"/>
          <c:showSerName val="0"/>
          <c:showPercent val="0"/>
          <c:showBubbleSize val="0"/>
        </c:dLbls>
        <c:gapWidth val="219"/>
        <c:overlap val="-27"/>
        <c:axId val="30040367"/>
        <c:axId val="322389488"/>
      </c:barChart>
      <c:lineChart>
        <c:grouping val="standard"/>
        <c:varyColors val="0"/>
        <c:ser>
          <c:idx val="3"/>
          <c:order val="2"/>
          <c:tx>
            <c:strRef>
              <c:f>Hoja6!$F$19</c:f>
              <c:strCache>
                <c:ptCount val="1"/>
                <c:pt idx="0">
                  <c:v>Variación Porcentual</c:v>
                </c:pt>
              </c:strCache>
            </c:strRef>
          </c:tx>
          <c:spPr>
            <a:ln w="28575" cap="rnd">
              <a:solidFill>
                <a:schemeClr val="accent6">
                  <a:lumMod val="60000"/>
                </a:schemeClr>
              </a:solidFill>
              <a:round/>
            </a:ln>
            <a:effectLst/>
          </c:spPr>
          <c:marker>
            <c:symbol val="none"/>
          </c:marker>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Hoja6!$F$21:$F$32</c:f>
              <c:numCache>
                <c:formatCode>0%</c:formatCode>
                <c:ptCount val="12"/>
                <c:pt idx="0">
                  <c:v>0.4372405927658316</c:v>
                </c:pt>
                <c:pt idx="1">
                  <c:v>0.47715673830262184</c:v>
                </c:pt>
                <c:pt idx="2">
                  <c:v>-0.2848611950378559</c:v>
                </c:pt>
                <c:pt idx="3">
                  <c:v>-0.5509617306539154</c:v>
                </c:pt>
                <c:pt idx="4">
                  <c:v>2.1904589481307144</c:v>
                </c:pt>
                <c:pt idx="5">
                  <c:v>0.34399264907026161</c:v>
                </c:pt>
                <c:pt idx="6">
                  <c:v>0.44473861763274081</c:v>
                </c:pt>
                <c:pt idx="7">
                  <c:v>-0.52619910890068478</c:v>
                </c:pt>
                <c:pt idx="8">
                  <c:v>0.18891414127517825</c:v>
                </c:pt>
                <c:pt idx="9">
                  <c:v>1.2310947797303511</c:v>
                </c:pt>
                <c:pt idx="10">
                  <c:v>0.76644224445290599</c:v>
                </c:pt>
                <c:pt idx="11">
                  <c:v>9.9260666117736873E-2</c:v>
                </c:pt>
              </c:numCache>
            </c:numRef>
          </c:val>
          <c:smooth val="0"/>
          <c:extLst>
            <c:ext xmlns:c16="http://schemas.microsoft.com/office/drawing/2014/chart" uri="{C3380CC4-5D6E-409C-BE32-E72D297353CC}">
              <c16:uniqueId val="{00000003-0B6A-40A1-82EF-517F6BFA8AED}"/>
            </c:ext>
          </c:extLst>
        </c:ser>
        <c:dLbls>
          <c:showLegendKey val="0"/>
          <c:showVal val="0"/>
          <c:showCatName val="0"/>
          <c:showSerName val="0"/>
          <c:showPercent val="0"/>
          <c:showBubbleSize val="0"/>
        </c:dLbls>
        <c:marker val="1"/>
        <c:smooth val="0"/>
        <c:axId val="30061167"/>
        <c:axId val="490284288"/>
      </c:lineChart>
      <c:catAx>
        <c:axId val="3004036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22389488"/>
        <c:crosses val="autoZero"/>
        <c:auto val="1"/>
        <c:lblAlgn val="ctr"/>
        <c:lblOffset val="100"/>
        <c:noMultiLvlLbl val="0"/>
      </c:catAx>
      <c:valAx>
        <c:axId val="322389488"/>
        <c:scaling>
          <c:orientation val="minMax"/>
        </c:scaling>
        <c:delete val="0"/>
        <c:axPos val="l"/>
        <c:majorGridlines>
          <c:spPr>
            <a:ln>
              <a:solidFill>
                <a:schemeClr val="tx1">
                  <a:lumMod val="15000"/>
                  <a:lumOff val="85000"/>
                </a:schemeClr>
              </a:solidFill>
            </a:ln>
            <a:effectLst/>
          </c:spPr>
        </c:majorGridlines>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40367"/>
        <c:crosses val="autoZero"/>
        <c:crossBetween val="between"/>
      </c:valAx>
      <c:valAx>
        <c:axId val="490284288"/>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61167"/>
        <c:crosses val="max"/>
        <c:crossBetween val="between"/>
      </c:valAx>
      <c:catAx>
        <c:axId val="30061167"/>
        <c:scaling>
          <c:orientation val="minMax"/>
        </c:scaling>
        <c:delete val="1"/>
        <c:axPos val="b"/>
        <c:numFmt formatCode="General" sourceLinked="1"/>
        <c:majorTickMark val="none"/>
        <c:minorTickMark val="none"/>
        <c:tickLblPos val="nextTo"/>
        <c:crossAx val="4902842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Hoja6!$K$19</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Hoja6!$K$21:$K$32</c:f>
              <c:numCache>
                <c:formatCode>_(* #,##0_);_(* \(#,##0\);_(* "-"??_);_(@_)</c:formatCode>
                <c:ptCount val="12"/>
                <c:pt idx="0">
                  <c:v>1030934</c:v>
                </c:pt>
                <c:pt idx="1">
                  <c:v>1142575</c:v>
                </c:pt>
                <c:pt idx="2">
                  <c:v>819759</c:v>
                </c:pt>
                <c:pt idx="3">
                  <c:v>684296</c:v>
                </c:pt>
                <c:pt idx="4">
                  <c:v>745774</c:v>
                </c:pt>
                <c:pt idx="5">
                  <c:v>701882</c:v>
                </c:pt>
                <c:pt idx="6">
                  <c:v>1180989</c:v>
                </c:pt>
                <c:pt idx="7">
                  <c:v>1253817</c:v>
                </c:pt>
                <c:pt idx="8">
                  <c:v>502124</c:v>
                </c:pt>
                <c:pt idx="9">
                  <c:v>473901</c:v>
                </c:pt>
                <c:pt idx="10">
                  <c:v>375103</c:v>
                </c:pt>
                <c:pt idx="11">
                  <c:v>637796</c:v>
                </c:pt>
              </c:numCache>
            </c:numRef>
          </c:val>
          <c:extLst>
            <c:ext xmlns:c16="http://schemas.microsoft.com/office/drawing/2014/chart" uri="{C3380CC4-5D6E-409C-BE32-E72D297353CC}">
              <c16:uniqueId val="{00000001-040F-4920-A36B-8BFD9C1E75DF}"/>
            </c:ext>
          </c:extLst>
        </c:ser>
        <c:ser>
          <c:idx val="2"/>
          <c:order val="1"/>
          <c:tx>
            <c:strRef>
              <c:f>Hoja6!$L$19</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Hoja6!$L$21:$L$32</c:f>
              <c:numCache>
                <c:formatCode>_(* #,##0_);_(* \(#,##0\);_(* "-"??_);_(@_)</c:formatCode>
                <c:ptCount val="12"/>
                <c:pt idx="0">
                  <c:v>324637</c:v>
                </c:pt>
                <c:pt idx="1">
                  <c:v>298327</c:v>
                </c:pt>
                <c:pt idx="2">
                  <c:v>338006</c:v>
                </c:pt>
                <c:pt idx="3">
                  <c:v>39313</c:v>
                </c:pt>
                <c:pt idx="4">
                  <c:v>636416</c:v>
                </c:pt>
                <c:pt idx="5">
                  <c:v>246749</c:v>
                </c:pt>
                <c:pt idx="6">
                  <c:v>256023</c:v>
                </c:pt>
                <c:pt idx="7">
                  <c:v>230033</c:v>
                </c:pt>
                <c:pt idx="8">
                  <c:v>451166</c:v>
                </c:pt>
                <c:pt idx="9">
                  <c:v>502391</c:v>
                </c:pt>
                <c:pt idx="10">
                  <c:v>609507</c:v>
                </c:pt>
                <c:pt idx="11">
                  <c:v>635655</c:v>
                </c:pt>
              </c:numCache>
            </c:numRef>
          </c:val>
          <c:extLst>
            <c:ext xmlns:c16="http://schemas.microsoft.com/office/drawing/2014/chart" uri="{C3380CC4-5D6E-409C-BE32-E72D297353CC}">
              <c16:uniqueId val="{00000002-040F-4920-A36B-8BFD9C1E75DF}"/>
            </c:ext>
          </c:extLst>
        </c:ser>
        <c:dLbls>
          <c:showLegendKey val="0"/>
          <c:showVal val="0"/>
          <c:showCatName val="0"/>
          <c:showSerName val="0"/>
          <c:showPercent val="0"/>
          <c:showBubbleSize val="0"/>
        </c:dLbls>
        <c:gapWidth val="164"/>
        <c:overlap val="-22"/>
        <c:axId val="30026639"/>
        <c:axId val="490292928"/>
      </c:barChart>
      <c:lineChart>
        <c:grouping val="standard"/>
        <c:varyColors val="0"/>
        <c:ser>
          <c:idx val="3"/>
          <c:order val="2"/>
          <c:tx>
            <c:strRef>
              <c:f>Hoja6!$M$19</c:f>
              <c:strCache>
                <c:ptCount val="1"/>
                <c:pt idx="0">
                  <c:v>Variación Porcentual</c:v>
                </c:pt>
              </c:strCache>
            </c:strRef>
          </c:tx>
          <c:spPr>
            <a:ln w="28575" cap="rnd">
              <a:solidFill>
                <a:schemeClr val="accent6">
                  <a:lumMod val="60000"/>
                </a:schemeClr>
              </a:solidFill>
              <a:round/>
            </a:ln>
            <a:effectLst/>
          </c:spPr>
          <c:marker>
            <c:symbol val="none"/>
          </c:marker>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Hoja6!$M$21:$M$32</c:f>
              <c:numCache>
                <c:formatCode>0%</c:formatCode>
                <c:ptCount val="12"/>
                <c:pt idx="0">
                  <c:v>-0.68510399307812142</c:v>
                </c:pt>
                <c:pt idx="1">
                  <c:v>-0.73889941579327401</c:v>
                </c:pt>
                <c:pt idx="2">
                  <c:v>-0.58767637805745343</c:v>
                </c:pt>
                <c:pt idx="3">
                  <c:v>-0.9425497153278698</c:v>
                </c:pt>
                <c:pt idx="4">
                  <c:v>-0.14663691681394098</c:v>
                </c:pt>
                <c:pt idx="5">
                  <c:v>-0.64844660498488349</c:v>
                </c:pt>
                <c:pt idx="6">
                  <c:v>-0.78321305278880671</c:v>
                </c:pt>
                <c:pt idx="7">
                  <c:v>-0.8165338322897201</c:v>
                </c:pt>
                <c:pt idx="8">
                  <c:v>-0.1014848921780277</c:v>
                </c:pt>
                <c:pt idx="9">
                  <c:v>6.0118041531881161E-2</c:v>
                </c:pt>
                <c:pt idx="10">
                  <c:v>0.62490569256977424</c:v>
                </c:pt>
                <c:pt idx="11" formatCode="0.0%">
                  <c:v>-3.3568727304655877E-3</c:v>
                </c:pt>
              </c:numCache>
            </c:numRef>
          </c:val>
          <c:smooth val="0"/>
          <c:extLst>
            <c:ext xmlns:c16="http://schemas.microsoft.com/office/drawing/2014/chart" uri="{C3380CC4-5D6E-409C-BE32-E72D297353CC}">
              <c16:uniqueId val="{00000003-040F-4920-A36B-8BFD9C1E75DF}"/>
            </c:ext>
          </c:extLst>
        </c:ser>
        <c:dLbls>
          <c:showLegendKey val="0"/>
          <c:showVal val="0"/>
          <c:showCatName val="0"/>
          <c:showSerName val="0"/>
          <c:showPercent val="0"/>
          <c:showBubbleSize val="0"/>
        </c:dLbls>
        <c:marker val="1"/>
        <c:smooth val="0"/>
        <c:axId val="30047855"/>
        <c:axId val="31117424"/>
      </c:lineChart>
      <c:catAx>
        <c:axId val="30026639"/>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90292928"/>
        <c:crosses val="autoZero"/>
        <c:auto val="1"/>
        <c:lblAlgn val="ctr"/>
        <c:lblOffset val="100"/>
        <c:noMultiLvlLbl val="0"/>
      </c:catAx>
      <c:valAx>
        <c:axId val="49029292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26639"/>
        <c:crosses val="autoZero"/>
        <c:crossBetween val="between"/>
      </c:valAx>
      <c:valAx>
        <c:axId val="3111742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47855"/>
        <c:crosses val="max"/>
        <c:crossBetween val="between"/>
      </c:valAx>
      <c:catAx>
        <c:axId val="30047855"/>
        <c:scaling>
          <c:orientation val="minMax"/>
        </c:scaling>
        <c:delete val="1"/>
        <c:axPos val="b"/>
        <c:numFmt formatCode="General" sourceLinked="1"/>
        <c:majorTickMark val="out"/>
        <c:minorTickMark val="none"/>
        <c:tickLblPos val="nextTo"/>
        <c:crossAx val="311174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OTRAS TRANSACCIONES DEL MERCADO MAYORISTA</a:t>
            </a:r>
          </a:p>
        </c:rich>
      </c:tx>
      <c:layout>
        <c:manualLayout>
          <c:xMode val="edge"/>
          <c:yMode val="edge"/>
          <c:x val="0.19089803647961723"/>
          <c:y val="2.5806451612903226E-2"/>
        </c:manualLayout>
      </c:layout>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Hoja6!$R$19</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Hoja6!$R$21:$R$32</c:f>
              <c:numCache>
                <c:formatCode>_-* #,##0_-;\-* #,##0_-;_-* "-"??_-;_-@_-</c:formatCode>
                <c:ptCount val="12"/>
                <c:pt idx="0">
                  <c:v>900200</c:v>
                </c:pt>
                <c:pt idx="1">
                  <c:v>965857</c:v>
                </c:pt>
                <c:pt idx="2">
                  <c:v>699590</c:v>
                </c:pt>
                <c:pt idx="3">
                  <c:v>906014</c:v>
                </c:pt>
                <c:pt idx="4">
                  <c:v>376998</c:v>
                </c:pt>
                <c:pt idx="5">
                  <c:v>345440</c:v>
                </c:pt>
                <c:pt idx="6">
                  <c:v>617231</c:v>
                </c:pt>
                <c:pt idx="7">
                  <c:v>1339021</c:v>
                </c:pt>
                <c:pt idx="8">
                  <c:v>745486</c:v>
                </c:pt>
                <c:pt idx="9">
                  <c:v>637130</c:v>
                </c:pt>
                <c:pt idx="10">
                  <c:v>495693</c:v>
                </c:pt>
                <c:pt idx="11">
                  <c:v>656382</c:v>
                </c:pt>
              </c:numCache>
            </c:numRef>
          </c:val>
          <c:extLst>
            <c:ext xmlns:c16="http://schemas.microsoft.com/office/drawing/2014/chart" uri="{C3380CC4-5D6E-409C-BE32-E72D297353CC}">
              <c16:uniqueId val="{00000001-FB12-42B2-9393-51B20D9FE773}"/>
            </c:ext>
          </c:extLst>
        </c:ser>
        <c:ser>
          <c:idx val="2"/>
          <c:order val="1"/>
          <c:tx>
            <c:strRef>
              <c:f>Hoja6!$S$19</c:f>
              <c:strCache>
                <c:ptCount val="1"/>
                <c:pt idx="0">
                  <c:v>2020</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Hoja6!$S$21:$S$32</c:f>
              <c:numCache>
                <c:formatCode>_-* #,##0_-;\-* #,##0_-;_-* "-"??_-;_-@_-</c:formatCode>
                <c:ptCount val="12"/>
                <c:pt idx="0">
                  <c:v>448142</c:v>
                </c:pt>
                <c:pt idx="1">
                  <c:v>587037</c:v>
                </c:pt>
                <c:pt idx="2">
                  <c:v>454252</c:v>
                </c:pt>
                <c:pt idx="3">
                  <c:v>277764</c:v>
                </c:pt>
                <c:pt idx="4">
                  <c:v>507803</c:v>
                </c:pt>
                <c:pt idx="5">
                  <c:v>297938</c:v>
                </c:pt>
                <c:pt idx="6">
                  <c:v>123250</c:v>
                </c:pt>
                <c:pt idx="7">
                  <c:v>373507</c:v>
                </c:pt>
                <c:pt idx="8">
                  <c:v>519075</c:v>
                </c:pt>
                <c:pt idx="9">
                  <c:v>782905</c:v>
                </c:pt>
                <c:pt idx="10">
                  <c:v>1205759</c:v>
                </c:pt>
                <c:pt idx="11">
                  <c:v>512519</c:v>
                </c:pt>
              </c:numCache>
            </c:numRef>
          </c:val>
          <c:extLst>
            <c:ext xmlns:c16="http://schemas.microsoft.com/office/drawing/2014/chart" uri="{C3380CC4-5D6E-409C-BE32-E72D297353CC}">
              <c16:uniqueId val="{00000002-FB12-42B2-9393-51B20D9FE773}"/>
            </c:ext>
          </c:extLst>
        </c:ser>
        <c:dLbls>
          <c:showLegendKey val="0"/>
          <c:showVal val="0"/>
          <c:showCatName val="0"/>
          <c:showSerName val="0"/>
          <c:showPercent val="0"/>
          <c:showBubbleSize val="0"/>
        </c:dLbls>
        <c:gapWidth val="164"/>
        <c:overlap val="-22"/>
        <c:axId val="30006255"/>
        <c:axId val="142840016"/>
      </c:barChart>
      <c:lineChart>
        <c:grouping val="standard"/>
        <c:varyColors val="0"/>
        <c:ser>
          <c:idx val="3"/>
          <c:order val="2"/>
          <c:tx>
            <c:strRef>
              <c:f>Hoja6!$T$19</c:f>
              <c:strCache>
                <c:ptCount val="1"/>
                <c:pt idx="0">
                  <c:v>Variación Porcentual</c:v>
                </c:pt>
              </c:strCache>
            </c:strRef>
          </c:tx>
          <c:spPr>
            <a:ln w="28575" cap="rnd">
              <a:solidFill>
                <a:schemeClr val="accent6">
                  <a:lumMod val="60000"/>
                </a:schemeClr>
              </a:solidFill>
              <a:round/>
            </a:ln>
            <a:effectLst/>
          </c:spPr>
          <c:marker>
            <c:symbol val="none"/>
          </c:marker>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Hoja6!$T$21:$T$32</c:f>
              <c:numCache>
                <c:formatCode>0%</c:formatCode>
                <c:ptCount val="12"/>
                <c:pt idx="0">
                  <c:v>-0.50217507220617641</c:v>
                </c:pt>
                <c:pt idx="1">
                  <c:v>-0.39221126937010342</c:v>
                </c:pt>
                <c:pt idx="2">
                  <c:v>-0.35068826026672761</c:v>
                </c:pt>
                <c:pt idx="3">
                  <c:v>-0.69342195595211553</c:v>
                </c:pt>
                <c:pt idx="4">
                  <c:v>0.34696470538305246</c:v>
                </c:pt>
                <c:pt idx="5">
                  <c:v>-0.13751157943492354</c:v>
                </c:pt>
                <c:pt idx="6">
                  <c:v>-0.80031787126699727</c:v>
                </c:pt>
                <c:pt idx="7">
                  <c:v>-0.7210596398413468</c:v>
                </c:pt>
                <c:pt idx="8">
                  <c:v>-0.30370925812154759</c:v>
                </c:pt>
                <c:pt idx="9">
                  <c:v>0.22879946007879082</c:v>
                </c:pt>
                <c:pt idx="10">
                  <c:v>1.4324713078457836</c:v>
                </c:pt>
                <c:pt idx="11">
                  <c:v>-0.2191757238924894</c:v>
                </c:pt>
              </c:numCache>
            </c:numRef>
          </c:val>
          <c:smooth val="0"/>
          <c:extLst>
            <c:ext xmlns:c16="http://schemas.microsoft.com/office/drawing/2014/chart" uri="{C3380CC4-5D6E-409C-BE32-E72D297353CC}">
              <c16:uniqueId val="{00000003-FB12-42B2-9393-51B20D9FE773}"/>
            </c:ext>
          </c:extLst>
        </c:ser>
        <c:dLbls>
          <c:showLegendKey val="0"/>
          <c:showVal val="0"/>
          <c:showCatName val="0"/>
          <c:showSerName val="0"/>
          <c:showPercent val="0"/>
          <c:showBubbleSize val="0"/>
        </c:dLbls>
        <c:marker val="1"/>
        <c:smooth val="0"/>
        <c:axId val="32748176"/>
        <c:axId val="427919696"/>
      </c:lineChart>
      <c:catAx>
        <c:axId val="3000625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42840016"/>
        <c:crosses val="autoZero"/>
        <c:auto val="1"/>
        <c:lblAlgn val="ctr"/>
        <c:lblOffset val="100"/>
        <c:noMultiLvlLbl val="0"/>
      </c:catAx>
      <c:valAx>
        <c:axId val="142840016"/>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06255"/>
        <c:crosses val="autoZero"/>
        <c:crossBetween val="between"/>
      </c:valAx>
      <c:valAx>
        <c:axId val="4279196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2748176"/>
        <c:crosses val="max"/>
        <c:crossBetween val="between"/>
      </c:valAx>
      <c:catAx>
        <c:axId val="32748176"/>
        <c:scaling>
          <c:orientation val="minMax"/>
        </c:scaling>
        <c:delete val="1"/>
        <c:axPos val="b"/>
        <c:numFmt formatCode="General" sourceLinked="1"/>
        <c:majorTickMark val="out"/>
        <c:minorTickMark val="none"/>
        <c:tickLblPos val="nextTo"/>
        <c:crossAx val="42791969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PRECIO PROMEDIO PONDERADO - ANUAL</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Hoja8!$D$14</c:f>
              <c:strCache>
                <c:ptCount val="1"/>
                <c:pt idx="0">
                  <c:v>2019</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Hoja8!$B$15:$B$17</c:f>
              <c:strCache>
                <c:ptCount val="3"/>
                <c:pt idx="0">
                  <c:v>Mercado Primario</c:v>
                </c:pt>
                <c:pt idx="1">
                  <c:v>Mercado Secundario</c:v>
                </c:pt>
                <c:pt idx="2">
                  <c:v>Otras Transacciones del Mercado Mayorista</c:v>
                </c:pt>
              </c:strCache>
            </c:strRef>
          </c:cat>
          <c:val>
            <c:numRef>
              <c:f>Hoja8!$D$15:$D$17</c:f>
              <c:numCache>
                <c:formatCode>_(* #,##0.00_);_(* \(#,##0.00\);_(* "-"??_);_(@_)</c:formatCode>
                <c:ptCount val="3"/>
                <c:pt idx="0">
                  <c:v>5.4496800324293666</c:v>
                </c:pt>
                <c:pt idx="1">
                  <c:v>5.0747850831766481</c:v>
                </c:pt>
                <c:pt idx="2">
                  <c:v>7.57</c:v>
                </c:pt>
              </c:numCache>
            </c:numRef>
          </c:val>
          <c:extLst>
            <c:ext xmlns:c16="http://schemas.microsoft.com/office/drawing/2014/chart" uri="{C3380CC4-5D6E-409C-BE32-E72D297353CC}">
              <c16:uniqueId val="{00000001-07ED-4C77-853E-576CA7F54500}"/>
            </c:ext>
          </c:extLst>
        </c:ser>
        <c:ser>
          <c:idx val="2"/>
          <c:order val="1"/>
          <c:tx>
            <c:strRef>
              <c:f>Hoja8!$E$14</c:f>
              <c:strCache>
                <c:ptCount val="1"/>
                <c:pt idx="0">
                  <c:v>2020</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Hoja8!$B$15:$B$17</c:f>
              <c:strCache>
                <c:ptCount val="3"/>
                <c:pt idx="0">
                  <c:v>Mercado Primario</c:v>
                </c:pt>
                <c:pt idx="1">
                  <c:v>Mercado Secundario</c:v>
                </c:pt>
                <c:pt idx="2">
                  <c:v>Otras Transacciones del Mercado Mayorista</c:v>
                </c:pt>
              </c:strCache>
            </c:strRef>
          </c:cat>
          <c:val>
            <c:numRef>
              <c:f>Hoja8!$E$15:$E$17</c:f>
              <c:numCache>
                <c:formatCode>_(* #,##0.00_);_(* \(#,##0.00\);_(* "-"??_);_(@_)</c:formatCode>
                <c:ptCount val="3"/>
                <c:pt idx="0">
                  <c:v>5.1509584645865161</c:v>
                </c:pt>
                <c:pt idx="1">
                  <c:v>5.3689157228095024</c:v>
                </c:pt>
                <c:pt idx="2">
                  <c:v>5.52</c:v>
                </c:pt>
              </c:numCache>
            </c:numRef>
          </c:val>
          <c:extLst>
            <c:ext xmlns:c16="http://schemas.microsoft.com/office/drawing/2014/chart" uri="{C3380CC4-5D6E-409C-BE32-E72D297353CC}">
              <c16:uniqueId val="{00000002-07ED-4C77-853E-576CA7F54500}"/>
            </c:ext>
          </c:extLst>
        </c:ser>
        <c:dLbls>
          <c:showLegendKey val="0"/>
          <c:showVal val="0"/>
          <c:showCatName val="0"/>
          <c:showSerName val="0"/>
          <c:showPercent val="0"/>
          <c:showBubbleSize val="0"/>
        </c:dLbls>
        <c:gapWidth val="227"/>
        <c:overlap val="-48"/>
        <c:axId val="485770480"/>
        <c:axId val="423988304"/>
      </c:barChart>
      <c:catAx>
        <c:axId val="48577048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3988304"/>
        <c:crosses val="autoZero"/>
        <c:auto val="1"/>
        <c:lblAlgn val="ctr"/>
        <c:lblOffset val="100"/>
        <c:noMultiLvlLbl val="0"/>
      </c:catAx>
      <c:valAx>
        <c:axId val="423988304"/>
        <c:scaling>
          <c:orientation val="minMax"/>
          <c:max val="8"/>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57704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PRECIOS 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Hoja9!$D$19</c:f>
              <c:strCache>
                <c:ptCount val="1"/>
                <c:pt idx="0">
                  <c:v>2019</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Hoja9!$D$21:$D$32</c:f>
              <c:numCache>
                <c:formatCode>_(* #,##0.00_);_(* \(#,##0.00\);_(* "-"??_);_(@_)</c:formatCode>
                <c:ptCount val="12"/>
                <c:pt idx="0">
                  <c:v>5.79</c:v>
                </c:pt>
                <c:pt idx="1">
                  <c:v>4.9000000000000004</c:v>
                </c:pt>
                <c:pt idx="2">
                  <c:v>4.0999999999999996</c:v>
                </c:pt>
                <c:pt idx="3">
                  <c:v>4.09</c:v>
                </c:pt>
                <c:pt idx="4">
                  <c:v>4.62</c:v>
                </c:pt>
                <c:pt idx="5">
                  <c:v>4.53</c:v>
                </c:pt>
                <c:pt idx="6">
                  <c:v>5.6</c:v>
                </c:pt>
                <c:pt idx="7">
                  <c:v>5.7</c:v>
                </c:pt>
                <c:pt idx="8">
                  <c:v>5.89</c:v>
                </c:pt>
                <c:pt idx="9">
                  <c:v>6.15</c:v>
                </c:pt>
                <c:pt idx="10">
                  <c:v>5.56</c:v>
                </c:pt>
                <c:pt idx="11">
                  <c:v>6.04</c:v>
                </c:pt>
              </c:numCache>
            </c:numRef>
          </c:val>
          <c:extLst>
            <c:ext xmlns:c16="http://schemas.microsoft.com/office/drawing/2014/chart" uri="{C3380CC4-5D6E-409C-BE32-E72D297353CC}">
              <c16:uniqueId val="{00000001-6AD4-4BC5-B16C-7957FBC14D7A}"/>
            </c:ext>
          </c:extLst>
        </c:ser>
        <c:ser>
          <c:idx val="2"/>
          <c:order val="1"/>
          <c:tx>
            <c:strRef>
              <c:f>Hoja9!$E$19</c:f>
              <c:strCache>
                <c:ptCount val="1"/>
                <c:pt idx="0">
                  <c:v>2020</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Hoja9!$E$21:$E$32</c:f>
              <c:numCache>
                <c:formatCode>_(* #,##0.00_);_(* \(#,##0.00\);_(* "-"??_);_(@_)</c:formatCode>
                <c:ptCount val="12"/>
                <c:pt idx="0">
                  <c:v>6.44</c:v>
                </c:pt>
                <c:pt idx="1">
                  <c:v>5.27</c:v>
                </c:pt>
                <c:pt idx="2">
                  <c:v>4.6900000000000004</c:v>
                </c:pt>
                <c:pt idx="3">
                  <c:v>3.43</c:v>
                </c:pt>
                <c:pt idx="4">
                  <c:v>4.12</c:v>
                </c:pt>
                <c:pt idx="5">
                  <c:v>3.76</c:v>
                </c:pt>
                <c:pt idx="6">
                  <c:v>5.39</c:v>
                </c:pt>
                <c:pt idx="7">
                  <c:v>4.0999999999999996</c:v>
                </c:pt>
                <c:pt idx="8">
                  <c:v>5.53</c:v>
                </c:pt>
                <c:pt idx="9">
                  <c:v>5.46</c:v>
                </c:pt>
                <c:pt idx="10">
                  <c:v>5.44</c:v>
                </c:pt>
                <c:pt idx="11">
                  <c:v>5.85</c:v>
                </c:pt>
              </c:numCache>
            </c:numRef>
          </c:val>
          <c:extLst>
            <c:ext xmlns:c16="http://schemas.microsoft.com/office/drawing/2014/chart" uri="{C3380CC4-5D6E-409C-BE32-E72D297353CC}">
              <c16:uniqueId val="{00000002-6AD4-4BC5-B16C-7957FBC14D7A}"/>
            </c:ext>
          </c:extLst>
        </c:ser>
        <c:dLbls>
          <c:showLegendKey val="0"/>
          <c:showVal val="0"/>
          <c:showCatName val="0"/>
          <c:showSerName val="0"/>
          <c:showPercent val="0"/>
          <c:showBubbleSize val="0"/>
        </c:dLbls>
        <c:gapWidth val="227"/>
        <c:overlap val="-48"/>
        <c:axId val="424279600"/>
        <c:axId val="30768224"/>
      </c:barChart>
      <c:catAx>
        <c:axId val="42427960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768224"/>
        <c:crosses val="autoZero"/>
        <c:auto val="1"/>
        <c:lblAlgn val="ctr"/>
        <c:lblOffset val="100"/>
        <c:noMultiLvlLbl val="0"/>
      </c:catAx>
      <c:valAx>
        <c:axId val="3076822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2796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ja3!A1"/><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8" Type="http://schemas.openxmlformats.org/officeDocument/2006/relationships/hyperlink" Target="#Hoja12!A1"/><Relationship Id="rId13" Type="http://schemas.openxmlformats.org/officeDocument/2006/relationships/image" Target="../media/image7.jpeg"/><Relationship Id="rId3" Type="http://schemas.openxmlformats.org/officeDocument/2006/relationships/chart" Target="../charts/chart14.xml"/><Relationship Id="rId7" Type="http://schemas.openxmlformats.org/officeDocument/2006/relationships/chart" Target="../charts/chart18.xml"/><Relationship Id="rId12" Type="http://schemas.openxmlformats.org/officeDocument/2006/relationships/hyperlink" Target="#Hoja3!A1"/><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image" Target="../media/image12.jpeg"/><Relationship Id="rId5" Type="http://schemas.openxmlformats.org/officeDocument/2006/relationships/chart" Target="../charts/chart16.xml"/><Relationship Id="rId10" Type="http://schemas.openxmlformats.org/officeDocument/2006/relationships/hyperlink" Target="#Hoja9!A1"/><Relationship Id="rId4" Type="http://schemas.openxmlformats.org/officeDocument/2006/relationships/chart" Target="../charts/chart15.xml"/><Relationship Id="rId9" Type="http://schemas.openxmlformats.org/officeDocument/2006/relationships/image" Target="../media/image11.jpeg"/></Relationships>
</file>

<file path=xl/drawings/_rels/drawing11.xml.rels><?xml version="1.0" encoding="UTF-8" standalone="yes"?>
<Relationships xmlns="http://schemas.openxmlformats.org/package/2006/relationships"><Relationship Id="rId3" Type="http://schemas.openxmlformats.org/officeDocument/2006/relationships/hyperlink" Target="#Hoja10!A1"/><Relationship Id="rId2" Type="http://schemas.openxmlformats.org/officeDocument/2006/relationships/image" Target="../media/image11.jpeg"/><Relationship Id="rId1" Type="http://schemas.openxmlformats.org/officeDocument/2006/relationships/hyperlink" Target="#Hoja13!A1"/><Relationship Id="rId6" Type="http://schemas.openxmlformats.org/officeDocument/2006/relationships/image" Target="../media/image7.jpeg"/><Relationship Id="rId5" Type="http://schemas.openxmlformats.org/officeDocument/2006/relationships/hyperlink" Target="#Hoja3!A1"/><Relationship Id="rId4" Type="http://schemas.openxmlformats.org/officeDocument/2006/relationships/image" Target="../media/image17.jpeg"/></Relationships>
</file>

<file path=xl/drawings/_rels/drawing12.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image" Target="../media/image7.jpe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hyperlink" Target="#Hoja3!A1"/><Relationship Id="rId5" Type="http://schemas.openxmlformats.org/officeDocument/2006/relationships/chart" Target="../charts/chart23.xml"/><Relationship Id="rId10" Type="http://schemas.openxmlformats.org/officeDocument/2006/relationships/image" Target="../media/image18.jpeg"/><Relationship Id="rId4" Type="http://schemas.openxmlformats.org/officeDocument/2006/relationships/chart" Target="../charts/chart22.xml"/><Relationship Id="rId9" Type="http://schemas.openxmlformats.org/officeDocument/2006/relationships/hyperlink" Target="#Hoja12!A1"/></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Hoja1!A1"/><Relationship Id="rId2" Type="http://schemas.openxmlformats.org/officeDocument/2006/relationships/image" Target="../media/image7.jpeg"/><Relationship Id="rId1" Type="http://schemas.openxmlformats.org/officeDocument/2006/relationships/hyperlink" Target="#Hoja3!A1"/><Relationship Id="rId4" Type="http://schemas.openxmlformats.org/officeDocument/2006/relationships/image" Target="../media/image8.jpeg"/></Relationships>
</file>

<file path=xl/drawings/_rels/drawing4.xml.rels><?xml version="1.0" encoding="UTF-8" standalone="yes"?>
<Relationships xmlns="http://schemas.openxmlformats.org/package/2006/relationships"><Relationship Id="rId8" Type="http://schemas.openxmlformats.org/officeDocument/2006/relationships/hyperlink" Target="#Hoja3!A1"/><Relationship Id="rId3" Type="http://schemas.openxmlformats.org/officeDocument/2006/relationships/chart" Target="../charts/chart3.xml"/><Relationship Id="rId7" Type="http://schemas.openxmlformats.org/officeDocument/2006/relationships/image" Target="../media/image10.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oja7!A1"/><Relationship Id="rId5" Type="http://schemas.openxmlformats.org/officeDocument/2006/relationships/image" Target="../media/image9.jpeg"/><Relationship Id="rId4" Type="http://schemas.openxmlformats.org/officeDocument/2006/relationships/hyperlink" Target="#Hoja2!A1"/><Relationship Id="rId9"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hyperlink" Target="#Hoja1!A1"/><Relationship Id="rId2" Type="http://schemas.openxmlformats.org/officeDocument/2006/relationships/image" Target="../media/image11.jpeg"/><Relationship Id="rId1" Type="http://schemas.openxmlformats.org/officeDocument/2006/relationships/hyperlink" Target="#Hoja5!A1"/><Relationship Id="rId6" Type="http://schemas.openxmlformats.org/officeDocument/2006/relationships/image" Target="../media/image7.jpeg"/><Relationship Id="rId5" Type="http://schemas.openxmlformats.org/officeDocument/2006/relationships/hyperlink" Target="#Hoja3!A1"/><Relationship Id="rId4" Type="http://schemas.openxmlformats.org/officeDocument/2006/relationships/image" Target="../media/image1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7.jpeg"/><Relationship Id="rId2" Type="http://schemas.openxmlformats.org/officeDocument/2006/relationships/hyperlink" Target="#Hoja6!A1"/><Relationship Id="rId1" Type="http://schemas.openxmlformats.org/officeDocument/2006/relationships/chart" Target="../charts/chart4.xml"/><Relationship Id="rId6" Type="http://schemas.openxmlformats.org/officeDocument/2006/relationships/hyperlink" Target="#Hoja3!A1"/><Relationship Id="rId5" Type="http://schemas.openxmlformats.org/officeDocument/2006/relationships/image" Target="../media/image13.jpeg"/><Relationship Id="rId4" Type="http://schemas.openxmlformats.org/officeDocument/2006/relationships/hyperlink" Target="#Hoja2!A1"/></Relationships>
</file>

<file path=xl/drawings/_rels/drawing7.xml.rels><?xml version="1.0" encoding="UTF-8" standalone="yes"?>
<Relationships xmlns="http://schemas.openxmlformats.org/package/2006/relationships"><Relationship Id="rId8" Type="http://schemas.openxmlformats.org/officeDocument/2006/relationships/hyperlink" Target="#Hoja3!A1"/><Relationship Id="rId3" Type="http://schemas.openxmlformats.org/officeDocument/2006/relationships/chart" Target="../charts/chart7.xml"/><Relationship Id="rId7" Type="http://schemas.openxmlformats.org/officeDocument/2006/relationships/image" Target="../media/image12.jpe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hyperlink" Target="#Hoja5!A1"/><Relationship Id="rId5" Type="http://schemas.openxmlformats.org/officeDocument/2006/relationships/image" Target="../media/image11.jpeg"/><Relationship Id="rId4" Type="http://schemas.openxmlformats.org/officeDocument/2006/relationships/hyperlink" Target="#Hoja8!A1"/><Relationship Id="rId9" Type="http://schemas.openxmlformats.org/officeDocument/2006/relationships/image" Target="../media/image7.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4.jpeg"/><Relationship Id="rId7" Type="http://schemas.openxmlformats.org/officeDocument/2006/relationships/image" Target="../media/image7.jpeg"/><Relationship Id="rId2" Type="http://schemas.openxmlformats.org/officeDocument/2006/relationships/hyperlink" Target="#Hoja9!A1"/><Relationship Id="rId1" Type="http://schemas.openxmlformats.org/officeDocument/2006/relationships/chart" Target="../charts/chart8.xml"/><Relationship Id="rId6" Type="http://schemas.openxmlformats.org/officeDocument/2006/relationships/hyperlink" Target="#Hoja3!A1"/><Relationship Id="rId5" Type="http://schemas.openxmlformats.org/officeDocument/2006/relationships/image" Target="../media/image15.jpeg"/><Relationship Id="rId4" Type="http://schemas.openxmlformats.org/officeDocument/2006/relationships/hyperlink" Target="#Hoja6!A1"/></Relationships>
</file>

<file path=xl/drawings/_rels/drawing9.xml.rels><?xml version="1.0" encoding="UTF-8" standalone="yes"?>
<Relationships xmlns="http://schemas.openxmlformats.org/package/2006/relationships"><Relationship Id="rId8" Type="http://schemas.openxmlformats.org/officeDocument/2006/relationships/hyperlink" Target="#Hoja3!A1"/><Relationship Id="rId3" Type="http://schemas.openxmlformats.org/officeDocument/2006/relationships/chart" Target="../charts/chart11.xml"/><Relationship Id="rId7" Type="http://schemas.openxmlformats.org/officeDocument/2006/relationships/image" Target="../media/image16.jpeg"/><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hyperlink" Target="#Hoja8!A1"/><Relationship Id="rId5" Type="http://schemas.openxmlformats.org/officeDocument/2006/relationships/image" Target="../media/image11.jpeg"/><Relationship Id="rId4" Type="http://schemas.openxmlformats.org/officeDocument/2006/relationships/hyperlink" Target="#Hoja10!A1"/><Relationship Id="rId9"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752475</xdr:colOff>
      <xdr:row>3</xdr:row>
      <xdr:rowOff>146957</xdr:rowOff>
    </xdr:from>
    <xdr:to>
      <xdr:col>8</xdr:col>
      <xdr:colOff>400050</xdr:colOff>
      <xdr:row>15</xdr:row>
      <xdr:rowOff>142725</xdr:rowOff>
    </xdr:to>
    <xdr:pic>
      <xdr:nvPicPr>
        <xdr:cNvPr id="2" name="Picture 3">
          <a:extLst>
            <a:ext uri="{FF2B5EF4-FFF2-40B4-BE49-F238E27FC236}">
              <a16:creationId xmlns:a16="http://schemas.microsoft.com/office/drawing/2014/main" id="{0BA219B3-68E5-4023-AF79-6334EE9AD07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14475" y="718457"/>
          <a:ext cx="4981575" cy="2281768"/>
        </a:xfrm>
        <a:prstGeom prst="rect">
          <a:avLst/>
        </a:prstGeom>
        <a:noFill/>
        <a:ln w="9525">
          <a:noFill/>
          <a:miter lim="800000"/>
          <a:headEnd/>
          <a:tailEnd/>
        </a:ln>
        <a:effectLst/>
      </xdr:spPr>
    </xdr:pic>
    <xdr:clientData/>
  </xdr:twoCellAnchor>
  <xdr:twoCellAnchor>
    <xdr:from>
      <xdr:col>1</xdr:col>
      <xdr:colOff>571500</xdr:colOff>
      <xdr:row>15</xdr:row>
      <xdr:rowOff>123825</xdr:rowOff>
    </xdr:from>
    <xdr:to>
      <xdr:col>9</xdr:col>
      <xdr:colOff>552450</xdr:colOff>
      <xdr:row>21</xdr:row>
      <xdr:rowOff>9525</xdr:rowOff>
    </xdr:to>
    <xdr:sp macro="" textlink="">
      <xdr:nvSpPr>
        <xdr:cNvPr id="3" name="1 Título">
          <a:extLst>
            <a:ext uri="{FF2B5EF4-FFF2-40B4-BE49-F238E27FC236}">
              <a16:creationId xmlns:a16="http://schemas.microsoft.com/office/drawing/2014/main" id="{0C9BA166-E29A-43EC-836D-9CE571E49526}"/>
            </a:ext>
          </a:extLst>
        </xdr:cNvPr>
        <xdr:cNvSpPr txBox="1">
          <a:spLocks/>
        </xdr:cNvSpPr>
      </xdr:nvSpPr>
      <xdr:spPr>
        <a:xfrm>
          <a:off x="1333500" y="2981325"/>
          <a:ext cx="6076950" cy="10287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600" b="1">
              <a:solidFill>
                <a:schemeClr val="accent6"/>
              </a:solidFill>
              <a:effectLst>
                <a:outerShdw blurRad="38100" dist="38100" dir="2700000" algn="tl">
                  <a:srgbClr val="000000">
                    <a:alpha val="43137"/>
                  </a:srgbClr>
                </a:outerShdw>
              </a:effectLst>
            </a:rPr>
            <a:t>Informe</a:t>
          </a:r>
          <a:r>
            <a:rPr lang="es-CO" sz="3600" b="1" baseline="0">
              <a:solidFill>
                <a:schemeClr val="accent6"/>
              </a:solidFill>
              <a:effectLst>
                <a:outerShdw blurRad="38100" dist="38100" dir="2700000" algn="tl">
                  <a:srgbClr val="000000">
                    <a:alpha val="43137"/>
                  </a:srgbClr>
                </a:outerShdw>
              </a:effectLst>
            </a:rPr>
            <a:t> de Divulgación Anual</a:t>
          </a:r>
          <a:endParaRPr lang="es-CO" sz="3600" b="1">
            <a:solidFill>
              <a:schemeClr val="accent6"/>
            </a:solidFill>
            <a:effectLst>
              <a:outerShdw blurRad="38100" dist="38100" dir="2700000" algn="tl">
                <a:srgbClr val="000000">
                  <a:alpha val="43137"/>
                </a:srgbClr>
              </a:outerShdw>
            </a:effectLst>
          </a:endParaRPr>
        </a:p>
        <a:p>
          <a:pPr algn="ctr"/>
          <a:r>
            <a:rPr lang="es-CO" sz="1900" b="1">
              <a:solidFill>
                <a:schemeClr val="accent6"/>
              </a:solidFill>
              <a:effectLst>
                <a:outerShdw blurRad="38100" dist="38100" dir="2700000" algn="tl">
                  <a:srgbClr val="000000">
                    <a:alpha val="43137"/>
                  </a:srgbClr>
                </a:outerShdw>
              </a:effectLst>
            </a:rPr>
            <a:t>2019</a:t>
          </a:r>
          <a:endParaRPr lang="es-CO" sz="3600" b="1">
            <a:solidFill>
              <a:schemeClr val="accent6"/>
            </a:solidFill>
            <a:effectLst>
              <a:outerShdw blurRad="38100" dist="38100" dir="2700000" algn="tl">
                <a:srgbClr val="000000">
                  <a:alpha val="43137"/>
                </a:srgbClr>
              </a:outerShdw>
            </a:effectLst>
          </a:endParaRPr>
        </a:p>
      </xdr:txBody>
    </xdr:sp>
    <xdr:clientData/>
  </xdr:twoCellAnchor>
  <xdr:twoCellAnchor>
    <xdr:from>
      <xdr:col>9</xdr:col>
      <xdr:colOff>419100</xdr:colOff>
      <xdr:row>20</xdr:row>
      <xdr:rowOff>114300</xdr:rowOff>
    </xdr:from>
    <xdr:to>
      <xdr:col>10</xdr:col>
      <xdr:colOff>695325</xdr:colOff>
      <xdr:row>22</xdr:row>
      <xdr:rowOff>28575</xdr:rowOff>
    </xdr:to>
    <xdr:sp macro="" textlink="">
      <xdr:nvSpPr>
        <xdr:cNvPr id="4" name="2 CuadroTexto">
          <a:hlinkClick xmlns:r="http://schemas.openxmlformats.org/officeDocument/2006/relationships" r:id="rId2"/>
          <a:extLst>
            <a:ext uri="{FF2B5EF4-FFF2-40B4-BE49-F238E27FC236}">
              <a16:creationId xmlns:a16="http://schemas.microsoft.com/office/drawing/2014/main" id="{8BAAF4FF-24B0-4D92-96C4-D9B625EC33D0}"/>
            </a:ext>
          </a:extLst>
        </xdr:cNvPr>
        <xdr:cNvSpPr txBox="1"/>
      </xdr:nvSpPr>
      <xdr:spPr>
        <a:xfrm>
          <a:off x="7277100" y="3924300"/>
          <a:ext cx="1038225" cy="295275"/>
        </a:xfrm>
        <a:prstGeom prst="rect">
          <a:avLst/>
        </a:prstGeom>
        <a:gradFill>
          <a:gsLst>
            <a:gs pos="4000">
              <a:schemeClr val="bg2"/>
            </a:gs>
            <a:gs pos="0">
              <a:schemeClr val="accent1">
                <a:tint val="66000"/>
                <a:satMod val="160000"/>
              </a:schemeClr>
            </a:gs>
            <a:gs pos="94000">
              <a:schemeClr val="accent1">
                <a:tint val="44500"/>
                <a:satMod val="160000"/>
              </a:schemeClr>
            </a:gs>
            <a:gs pos="100000">
              <a:schemeClr val="accent1">
                <a:tint val="23500"/>
                <a:satMod val="160000"/>
              </a:schemeClr>
            </a:gs>
          </a:gsLst>
          <a:lin ang="5400000" scaled="0"/>
        </a:gra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solidFill>
                <a:sysClr val="windowText" lastClr="000000"/>
              </a:solidFill>
            </a:rPr>
            <a:t>Ver</a:t>
          </a:r>
          <a:r>
            <a:rPr lang="es-CO" sz="1100" b="1" i="1" baseline="0">
              <a:solidFill>
                <a:sysClr val="windowText" lastClr="000000"/>
              </a:solidFill>
            </a:rPr>
            <a:t> Contenido</a:t>
          </a:r>
          <a:endParaRPr lang="es-CO" sz="1100" b="1" i="1">
            <a:solidFill>
              <a:sysClr val="windowText" lastClr="000000"/>
            </a:solidFill>
          </a:endParaRPr>
        </a:p>
      </xdr:txBody>
    </xdr:sp>
    <xdr:clientData/>
  </xdr:twoCellAnchor>
  <xdr:twoCellAnchor editAs="oneCell">
    <xdr:from>
      <xdr:col>8</xdr:col>
      <xdr:colOff>266700</xdr:colOff>
      <xdr:row>0</xdr:row>
      <xdr:rowOff>0</xdr:rowOff>
    </xdr:from>
    <xdr:to>
      <xdr:col>11</xdr:col>
      <xdr:colOff>314325</xdr:colOff>
      <xdr:row>7</xdr:row>
      <xdr:rowOff>19050</xdr:rowOff>
    </xdr:to>
    <xdr:pic>
      <xdr:nvPicPr>
        <xdr:cNvPr id="5" name="4 Imagen" descr="Gestor">
          <a:extLst>
            <a:ext uri="{FF2B5EF4-FFF2-40B4-BE49-F238E27FC236}">
              <a16:creationId xmlns:a16="http://schemas.microsoft.com/office/drawing/2014/main" id="{D2E269BC-1124-4092-AD7F-5A55F65410C8}"/>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6936"/>
        <a:stretch/>
      </xdr:blipFill>
      <xdr:spPr bwMode="auto">
        <a:xfrm>
          <a:off x="6362700" y="0"/>
          <a:ext cx="2333625" cy="1352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26</xdr:row>
      <xdr:rowOff>66675</xdr:rowOff>
    </xdr:from>
    <xdr:to>
      <xdr:col>6</xdr:col>
      <xdr:colOff>247650</xdr:colOff>
      <xdr:row>40</xdr:row>
      <xdr:rowOff>142875</xdr:rowOff>
    </xdr:to>
    <xdr:graphicFrame macro="">
      <xdr:nvGraphicFramePr>
        <xdr:cNvPr id="2" name="Gráfico 1">
          <a:extLst>
            <a:ext uri="{FF2B5EF4-FFF2-40B4-BE49-F238E27FC236}">
              <a16:creationId xmlns:a16="http://schemas.microsoft.com/office/drawing/2014/main" id="{3F0E66E7-CAEE-47CB-A3DF-B2AEC6EED4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761999</xdr:colOff>
      <xdr:row>26</xdr:row>
      <xdr:rowOff>47624</xdr:rowOff>
    </xdr:from>
    <xdr:to>
      <xdr:col>12</xdr:col>
      <xdr:colOff>419100</xdr:colOff>
      <xdr:row>40</xdr:row>
      <xdr:rowOff>142875</xdr:rowOff>
    </xdr:to>
    <xdr:graphicFrame macro="">
      <xdr:nvGraphicFramePr>
        <xdr:cNvPr id="3" name="Gráfico 2">
          <a:extLst>
            <a:ext uri="{FF2B5EF4-FFF2-40B4-BE49-F238E27FC236}">
              <a16:creationId xmlns:a16="http://schemas.microsoft.com/office/drawing/2014/main" id="{31BBBDA5-B010-4E27-BB5C-5E3D20B985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742950</xdr:colOff>
      <xdr:row>59</xdr:row>
      <xdr:rowOff>28575</xdr:rowOff>
    </xdr:from>
    <xdr:to>
      <xdr:col>6</xdr:col>
      <xdr:colOff>228600</xdr:colOff>
      <xdr:row>73</xdr:row>
      <xdr:rowOff>104775</xdr:rowOff>
    </xdr:to>
    <xdr:graphicFrame macro="">
      <xdr:nvGraphicFramePr>
        <xdr:cNvPr id="4" name="Gráfico 3">
          <a:extLst>
            <a:ext uri="{FF2B5EF4-FFF2-40B4-BE49-F238E27FC236}">
              <a16:creationId xmlns:a16="http://schemas.microsoft.com/office/drawing/2014/main" id="{6FF8E23A-3417-4370-8301-740D236A27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742950</xdr:colOff>
      <xdr:row>91</xdr:row>
      <xdr:rowOff>180975</xdr:rowOff>
    </xdr:from>
    <xdr:to>
      <xdr:col>6</xdr:col>
      <xdr:colOff>228600</xdr:colOff>
      <xdr:row>106</xdr:row>
      <xdr:rowOff>66675</xdr:rowOff>
    </xdr:to>
    <xdr:graphicFrame macro="">
      <xdr:nvGraphicFramePr>
        <xdr:cNvPr id="5" name="Gráfico 4">
          <a:extLst>
            <a:ext uri="{FF2B5EF4-FFF2-40B4-BE49-F238E27FC236}">
              <a16:creationId xmlns:a16="http://schemas.microsoft.com/office/drawing/2014/main" id="{552E64F2-8F1C-41AC-8DCE-EB94E2F2F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59</xdr:row>
      <xdr:rowOff>0</xdr:rowOff>
    </xdr:from>
    <xdr:to>
      <xdr:col>12</xdr:col>
      <xdr:colOff>247650</xdr:colOff>
      <xdr:row>73</xdr:row>
      <xdr:rowOff>76200</xdr:rowOff>
    </xdr:to>
    <xdr:graphicFrame macro="">
      <xdr:nvGraphicFramePr>
        <xdr:cNvPr id="6" name="Gráfico 5">
          <a:extLst>
            <a:ext uri="{FF2B5EF4-FFF2-40B4-BE49-F238E27FC236}">
              <a16:creationId xmlns:a16="http://schemas.microsoft.com/office/drawing/2014/main" id="{FE55FE36-2A26-4804-B648-01FB6FE4C0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92</xdr:row>
      <xdr:rowOff>0</xdr:rowOff>
    </xdr:from>
    <xdr:to>
      <xdr:col>12</xdr:col>
      <xdr:colOff>247650</xdr:colOff>
      <xdr:row>106</xdr:row>
      <xdr:rowOff>76200</xdr:rowOff>
    </xdr:to>
    <xdr:graphicFrame macro="">
      <xdr:nvGraphicFramePr>
        <xdr:cNvPr id="7" name="Gráfico 6">
          <a:extLst>
            <a:ext uri="{FF2B5EF4-FFF2-40B4-BE49-F238E27FC236}">
              <a16:creationId xmlns:a16="http://schemas.microsoft.com/office/drawing/2014/main" id="{AF550A7B-68BA-48D4-8B00-03D5103F5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1</xdr:colOff>
      <xdr:row>59</xdr:row>
      <xdr:rowOff>0</xdr:rowOff>
    </xdr:from>
    <xdr:to>
      <xdr:col>17</xdr:col>
      <xdr:colOff>952501</xdr:colOff>
      <xdr:row>73</xdr:row>
      <xdr:rowOff>76200</xdr:rowOff>
    </xdr:to>
    <xdr:graphicFrame macro="">
      <xdr:nvGraphicFramePr>
        <xdr:cNvPr id="8" name="Gráfico 7">
          <a:extLst>
            <a:ext uri="{FF2B5EF4-FFF2-40B4-BE49-F238E27FC236}">
              <a16:creationId xmlns:a16="http://schemas.microsoft.com/office/drawing/2014/main" id="{13B35FCF-6059-44BE-BBE0-48E83BA4E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0</xdr:row>
      <xdr:rowOff>1</xdr:rowOff>
    </xdr:from>
    <xdr:to>
      <xdr:col>12</xdr:col>
      <xdr:colOff>28575</xdr:colOff>
      <xdr:row>3</xdr:row>
      <xdr:rowOff>1</xdr:rowOff>
    </xdr:to>
    <xdr:sp macro="" textlink="">
      <xdr:nvSpPr>
        <xdr:cNvPr id="9" name="1 Título">
          <a:extLst>
            <a:ext uri="{FF2B5EF4-FFF2-40B4-BE49-F238E27FC236}">
              <a16:creationId xmlns:a16="http://schemas.microsoft.com/office/drawing/2014/main" id="{3227AEDE-3B98-429A-B2A7-DA5BF4E625BE}"/>
            </a:ext>
          </a:extLst>
        </xdr:cNvPr>
        <xdr:cNvSpPr txBox="1">
          <a:spLocks/>
        </xdr:cNvSpPr>
      </xdr:nvSpPr>
      <xdr:spPr>
        <a:xfrm>
          <a:off x="762000" y="1"/>
          <a:ext cx="9439275" cy="5715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8. Número de negociaciones durante el año</a:t>
          </a:r>
        </a:p>
      </xdr:txBody>
    </xdr:sp>
    <xdr:clientData/>
  </xdr:twoCellAnchor>
  <xdr:twoCellAnchor>
    <xdr:from>
      <xdr:col>1</xdr:col>
      <xdr:colOff>0</xdr:colOff>
      <xdr:row>3</xdr:row>
      <xdr:rowOff>0</xdr:rowOff>
    </xdr:from>
    <xdr:to>
      <xdr:col>18</xdr:col>
      <xdr:colOff>28575</xdr:colOff>
      <xdr:row>16</xdr:row>
      <xdr:rowOff>76200</xdr:rowOff>
    </xdr:to>
    <xdr:sp macro="" textlink="">
      <xdr:nvSpPr>
        <xdr:cNvPr id="10" name="9 CuadroTexto">
          <a:extLst>
            <a:ext uri="{FF2B5EF4-FFF2-40B4-BE49-F238E27FC236}">
              <a16:creationId xmlns:a16="http://schemas.microsoft.com/office/drawing/2014/main" id="{6267E9B9-3E6A-4094-91E0-BECCD426ED3E}"/>
            </a:ext>
          </a:extLst>
        </xdr:cNvPr>
        <xdr:cNvSpPr txBox="1"/>
      </xdr:nvSpPr>
      <xdr:spPr>
        <a:xfrm>
          <a:off x="762000" y="571500"/>
          <a:ext cx="14011275" cy="2552700"/>
        </a:xfrm>
        <a:prstGeom prst="rect">
          <a:avLst/>
        </a:prstGeom>
        <a:noFill/>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prstClr val="black"/>
              </a:solidFill>
              <a:effectLst/>
              <a:uLnTx/>
              <a:uFillTx/>
              <a:latin typeface="+mn-lt"/>
              <a:ea typeface="+mn-ea"/>
              <a:cs typeface="+mn-cs"/>
            </a:rPr>
            <a:t>Se presenta el número  de negociaciones registradas en la plataforma SEGAS tanto para suministro como para transporte desagregado por mercado primario, secundario y otras transacciones del mercado mayorista. Los datos de esta sección fueron determinados con la sumatoria de la cantidad de contratos en Estado </a:t>
          </a:r>
          <a:r>
            <a:rPr kumimoji="0" lang="es-CO" sz="1400" b="0" i="1" u="none" strike="noStrike" kern="0" cap="none" spc="0" normalizeH="0" baseline="0" noProof="0">
              <a:ln>
                <a:noFill/>
              </a:ln>
              <a:solidFill>
                <a:prstClr val="black"/>
              </a:solidFill>
              <a:effectLst/>
              <a:uLnTx/>
              <a:uFillTx/>
              <a:latin typeface="+mn-lt"/>
              <a:ea typeface="+mn-ea"/>
              <a:cs typeface="+mn-cs"/>
            </a:rPr>
            <a:t>Registrado</a:t>
          </a:r>
          <a:r>
            <a:rPr kumimoji="0" lang="es-CO" sz="1400" b="0" i="0" u="none" strike="noStrike" kern="0" cap="none" spc="0" normalizeH="0" baseline="0" noProof="0">
              <a:ln>
                <a:noFill/>
              </a:ln>
              <a:solidFill>
                <a:prstClr val="black"/>
              </a:solidFill>
              <a:effectLst/>
              <a:uLnTx/>
              <a:uFillTx/>
              <a:latin typeface="+mn-lt"/>
              <a:ea typeface="+mn-ea"/>
              <a:cs typeface="+mn-cs"/>
            </a:rPr>
            <a:t> agrupados para 2018, 2019 y 2020 desagregado de forma mensual.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prstClr val="black"/>
              </a:solidFill>
              <a:effectLst/>
              <a:uLnTx/>
              <a:uFillTx/>
              <a:latin typeface="+mn-lt"/>
              <a:ea typeface="+mn-ea"/>
              <a:cs typeface="+mn-cs"/>
            </a:rPr>
            <a:t>Para el mercado primario durante 2020 se registraron</a:t>
          </a:r>
          <a:r>
            <a:rPr kumimoji="0" lang="es-CO" sz="1400" b="0" i="0" u="none" strike="noStrike" kern="0" cap="none" spc="0" normalizeH="0" baseline="0" noProof="0">
              <a:ln>
                <a:noFill/>
              </a:ln>
              <a:solidFill>
                <a:sysClr val="windowText" lastClr="000000"/>
              </a:solidFill>
              <a:effectLst/>
              <a:uLnTx/>
              <a:uFillTx/>
              <a:latin typeface="+mn-lt"/>
              <a:ea typeface="+mn-ea"/>
              <a:cs typeface="+mn-cs"/>
            </a:rPr>
            <a:t> 1,188 </a:t>
          </a:r>
          <a:r>
            <a:rPr kumimoji="0" lang="es-CO" sz="1400" b="0" i="0" u="none" strike="noStrike" kern="0" cap="none" spc="0" normalizeH="0" baseline="0" noProof="0">
              <a:ln>
                <a:noFill/>
              </a:ln>
              <a:solidFill>
                <a:prstClr val="black"/>
              </a:solidFill>
              <a:effectLst/>
              <a:uLnTx/>
              <a:uFillTx/>
              <a:latin typeface="+mn-lt"/>
              <a:ea typeface="+mn-ea"/>
              <a:cs typeface="+mn-cs"/>
            </a:rPr>
            <a:t>contratos de los cuales el 56% corresponde a Suministro y el 44% a Transporte.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prstClr val="black"/>
              </a:solidFill>
              <a:effectLst/>
              <a:uLnTx/>
              <a:uFillTx/>
              <a:latin typeface="+mn-lt"/>
              <a:ea typeface="+mn-ea"/>
              <a:cs typeface="+mn-cs"/>
            </a:rPr>
            <a:t>Para el mercado secundario en el mismo año se registraron 5,870 contratos en la plataforma SEGAS, de los cuales el 46% corresponden a contratos de suministro  y el restante 54% a negociaciones de transporte. Finalmente,  a lo largo de 2020 se registraron </a:t>
          </a:r>
          <a:r>
            <a:rPr kumimoji="0" lang="es-CO" sz="1400" b="0" i="0" u="none" strike="noStrike" kern="0" cap="none" spc="0" normalizeH="0" baseline="0" noProof="0">
              <a:ln>
                <a:noFill/>
              </a:ln>
              <a:solidFill>
                <a:sysClr val="windowText" lastClr="000000"/>
              </a:solidFill>
              <a:effectLst/>
              <a:uLnTx/>
              <a:uFillTx/>
              <a:latin typeface="+mn-lt"/>
              <a:ea typeface="+mn-ea"/>
              <a:cs typeface="+mn-cs"/>
            </a:rPr>
            <a:t>1,045</a:t>
          </a:r>
          <a:r>
            <a:rPr kumimoji="0" lang="es-CO" sz="1400" b="0" i="0" u="none" strike="noStrike" kern="0" cap="none" spc="0" normalizeH="0" baseline="0" noProof="0">
              <a:ln>
                <a:noFill/>
              </a:ln>
              <a:solidFill>
                <a:prstClr val="black"/>
              </a:solidFill>
              <a:effectLst/>
              <a:uLnTx/>
              <a:uFillTx/>
              <a:latin typeface="+mn-lt"/>
              <a:ea typeface="+mn-ea"/>
              <a:cs typeface="+mn-cs"/>
            </a:rPr>
            <a:t> contratos de suministro producto de negociaciones entre comercializadores y usuarios no regulados.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prstClr val="black"/>
              </a:solidFill>
              <a:effectLst/>
              <a:uLnTx/>
              <a:uFillTx/>
              <a:latin typeface="Cambria Math"/>
              <a:ea typeface="+mn-ea"/>
              <a:cs typeface="+mn-cs"/>
            </a:rPr>
            <a:t>𝑁° 𝑁𝑒𝑔𝑜𝑐𝑖𝑎𝑐𝑖𝑜𝑛𝑒𝑠 𝑎𝑛𝑢𝑎</a:t>
          </a:r>
          <a:r>
            <a:rPr kumimoji="0" lang="es-ES" sz="1100" b="0" i="0" u="none" strike="noStrike" kern="0" cap="none" spc="0" normalizeH="0" baseline="0" noProof="0">
              <a:ln>
                <a:noFill/>
              </a:ln>
              <a:solidFill>
                <a:prstClr val="black"/>
              </a:solidFill>
              <a:effectLst/>
              <a:uLnTx/>
              <a:uFillTx/>
              <a:latin typeface="+mn-lt"/>
              <a:ea typeface="+mn-ea"/>
              <a:cs typeface="+mn-cs"/>
            </a:rPr>
            <a:t>𝑙= </a:t>
          </a:r>
          <a:r>
            <a:rPr kumimoji="0" lang="es-CO" sz="1100" b="0" i="0" u="none" strike="noStrike" kern="0" cap="none" spc="0" normalizeH="0" baseline="0" noProof="0">
              <a:ln>
                <a:noFill/>
              </a:ln>
              <a:solidFill>
                <a:prstClr val="black"/>
              </a:solidFill>
              <a:effectLst/>
              <a:uLnTx/>
              <a:uFillTx/>
              <a:latin typeface="+mn-lt"/>
              <a:ea typeface="+mn-ea"/>
              <a:cs typeface="+mn-cs"/>
            </a:rPr>
            <a:t>∑1▒〖</a:t>
          </a:r>
          <a:r>
            <a:rPr kumimoji="0" lang="es-CO" sz="1100" b="0" i="0" u="none" strike="noStrike" kern="0" cap="none" spc="0" normalizeH="0" baseline="0" noProof="0">
              <a:ln>
                <a:noFill/>
              </a:ln>
              <a:solidFill>
                <a:prstClr val="black"/>
              </a:solidFill>
              <a:effectLst/>
              <a:uLnTx/>
              <a:uFillTx/>
              <a:latin typeface="Cambria Math"/>
              <a:ea typeface="+mn-ea"/>
              <a:cs typeface="+mn-cs"/>
            </a:rPr>
            <a:t>𝐶𝑎𝑛𝑡𝑖𝑑𝑎𝑑 𝑑𝑒 𝑐𝑜𝑛𝑡𝑟𝑎𝑡𝑜𝑠 𝑟𝑒𝑔𝑖𝑠𝑡𝑟𝑎𝑑𝑜𝑠 𝑒𝑛 𝑒𝑙 𝑎ñ𝑜</a:t>
          </a:r>
          <a:r>
            <a:rPr kumimoji="0" lang="es-CO"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1" u="none" strike="noStrike" kern="0" cap="none" spc="0" normalizeH="0" baseline="0" noProof="0">
              <a:ln>
                <a:noFill/>
              </a:ln>
              <a:solidFill>
                <a:prstClr val="black"/>
              </a:solidFill>
              <a:effectLst/>
              <a:uLnTx/>
              <a:uFillTx/>
              <a:latin typeface="+mn-lt"/>
              <a:ea typeface="+mn-ea"/>
              <a:cs typeface="+mn-cs"/>
            </a:rPr>
            <a:t>Variación porcentual=</a:t>
          </a:r>
          <a:r>
            <a:rPr kumimoji="0" lang="es-CO" sz="1100" b="0" i="1" u="none" strike="noStrike" kern="0" cap="none" spc="0" normalizeH="0" baseline="0" noProof="0">
              <a:ln>
                <a:noFill/>
              </a:ln>
              <a:solidFill>
                <a:prstClr val="black"/>
              </a:solidFill>
              <a:effectLst/>
              <a:uLnTx/>
              <a:uFillTx/>
              <a:latin typeface="+mn-lt"/>
              <a:ea typeface="+mn-ea"/>
              <a:cs typeface="+mn-cs"/>
            </a:rPr>
            <a:t>(</a:t>
          </a:r>
          <a:r>
            <a:rPr kumimoji="0" lang="es-ES" sz="1100" b="0" i="1" u="none" strike="noStrike" kern="0" cap="none" spc="0" normalizeH="0" baseline="0" noProof="0">
              <a:ln>
                <a:noFill/>
              </a:ln>
              <a:solidFill>
                <a:prstClr val="black"/>
              </a:solidFill>
              <a:effectLst/>
              <a:uLnTx/>
              <a:uFillTx/>
              <a:latin typeface="+mn-lt"/>
              <a:ea typeface="+mn-ea"/>
              <a:cs typeface="+mn-cs"/>
            </a:rPr>
            <a:t>Negociaciones 2020 - Negociaciones 2019)/(Negociaciones 2019)</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endParaRPr lang="es-CO" sz="1800"/>
        </a:p>
      </xdr:txBody>
    </xdr:sp>
    <xdr:clientData/>
  </xdr:twoCellAnchor>
  <xdr:twoCellAnchor editAs="oneCell">
    <xdr:from>
      <xdr:col>17</xdr:col>
      <xdr:colOff>497444</xdr:colOff>
      <xdr:row>1</xdr:row>
      <xdr:rowOff>18727</xdr:rowOff>
    </xdr:from>
    <xdr:to>
      <xdr:col>17</xdr:col>
      <xdr:colOff>835668</xdr:colOff>
      <xdr:row>2</xdr:row>
      <xdr:rowOff>60276</xdr:rowOff>
    </xdr:to>
    <xdr:pic>
      <xdr:nvPicPr>
        <xdr:cNvPr id="12" name="7 Imagen">
          <a:hlinkClick xmlns:r="http://schemas.openxmlformats.org/officeDocument/2006/relationships" r:id="rId8"/>
          <a:extLst>
            <a:ext uri="{FF2B5EF4-FFF2-40B4-BE49-F238E27FC236}">
              <a16:creationId xmlns:a16="http://schemas.microsoft.com/office/drawing/2014/main" id="{5B994D60-77C8-418D-8262-3714923DEDB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482385" y="209227"/>
          <a:ext cx="338224" cy="232049"/>
        </a:xfrm>
        <a:prstGeom prst="rect">
          <a:avLst/>
        </a:prstGeom>
      </xdr:spPr>
    </xdr:pic>
    <xdr:clientData/>
  </xdr:twoCellAnchor>
  <xdr:twoCellAnchor editAs="oneCell">
    <xdr:from>
      <xdr:col>15</xdr:col>
      <xdr:colOff>481853</xdr:colOff>
      <xdr:row>1</xdr:row>
      <xdr:rowOff>4588</xdr:rowOff>
    </xdr:from>
    <xdr:to>
      <xdr:col>15</xdr:col>
      <xdr:colOff>825859</xdr:colOff>
      <xdr:row>2</xdr:row>
      <xdr:rowOff>60276</xdr:rowOff>
    </xdr:to>
    <xdr:pic>
      <xdr:nvPicPr>
        <xdr:cNvPr id="13" name="8 Imagen">
          <a:hlinkClick xmlns:r="http://schemas.openxmlformats.org/officeDocument/2006/relationships" r:id="rId10"/>
          <a:extLst>
            <a:ext uri="{FF2B5EF4-FFF2-40B4-BE49-F238E27FC236}">
              <a16:creationId xmlns:a16="http://schemas.microsoft.com/office/drawing/2014/main" id="{B6723C18-503D-44F6-B531-4E35CE922E7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942794" y="195088"/>
          <a:ext cx="344006" cy="246188"/>
        </a:xfrm>
        <a:prstGeom prst="rect">
          <a:avLst/>
        </a:prstGeom>
      </xdr:spPr>
    </xdr:pic>
    <xdr:clientData/>
  </xdr:twoCellAnchor>
  <xdr:twoCellAnchor editAs="oneCell">
    <xdr:from>
      <xdr:col>16</xdr:col>
      <xdr:colOff>421821</xdr:colOff>
      <xdr:row>0</xdr:row>
      <xdr:rowOff>0</xdr:rowOff>
    </xdr:from>
    <xdr:to>
      <xdr:col>16</xdr:col>
      <xdr:colOff>1028794</xdr:colOff>
      <xdr:row>3</xdr:row>
      <xdr:rowOff>28574</xdr:rowOff>
    </xdr:to>
    <xdr:pic>
      <xdr:nvPicPr>
        <xdr:cNvPr id="14" name="Imagen 6">
          <a:hlinkClick xmlns:r="http://schemas.openxmlformats.org/officeDocument/2006/relationships" r:id="rId12"/>
          <a:extLst>
            <a:ext uri="{FF2B5EF4-FFF2-40B4-BE49-F238E27FC236}">
              <a16:creationId xmlns:a16="http://schemas.microsoft.com/office/drawing/2014/main" id="{4D3AB7D8-5E81-43B9-9D1D-8C7E9C141CC1}"/>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16151678" y="0"/>
          <a:ext cx="606973" cy="6000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9525</xdr:colOff>
      <xdr:row>2</xdr:row>
      <xdr:rowOff>142875</xdr:rowOff>
    </xdr:to>
    <xdr:sp macro="" textlink="">
      <xdr:nvSpPr>
        <xdr:cNvPr id="2" name="1 Título">
          <a:extLst>
            <a:ext uri="{FF2B5EF4-FFF2-40B4-BE49-F238E27FC236}">
              <a16:creationId xmlns:a16="http://schemas.microsoft.com/office/drawing/2014/main" id="{6C76492D-7523-475A-B220-69FE1618E3CB}"/>
            </a:ext>
          </a:extLst>
        </xdr:cNvPr>
        <xdr:cNvSpPr txBox="1">
          <a:spLocks/>
        </xdr:cNvSpPr>
      </xdr:nvSpPr>
      <xdr:spPr>
        <a:xfrm>
          <a:off x="762000" y="0"/>
          <a:ext cx="12963525" cy="5238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9. Número promedio de negociaciones diarias</a:t>
          </a:r>
        </a:p>
      </xdr:txBody>
    </xdr:sp>
    <xdr:clientData/>
  </xdr:twoCellAnchor>
  <xdr:twoCellAnchor>
    <xdr:from>
      <xdr:col>1</xdr:col>
      <xdr:colOff>0</xdr:colOff>
      <xdr:row>3</xdr:row>
      <xdr:rowOff>0</xdr:rowOff>
    </xdr:from>
    <xdr:to>
      <xdr:col>17</xdr:col>
      <xdr:colOff>657225</xdr:colOff>
      <xdr:row>11</xdr:row>
      <xdr:rowOff>85726</xdr:rowOff>
    </xdr:to>
    <xdr:sp macro="" textlink="">
      <xdr:nvSpPr>
        <xdr:cNvPr id="3" name="5 CuadroTexto">
          <a:extLst>
            <a:ext uri="{FF2B5EF4-FFF2-40B4-BE49-F238E27FC236}">
              <a16:creationId xmlns:a16="http://schemas.microsoft.com/office/drawing/2014/main" id="{EC53E1B7-76AA-4D6D-9748-EC021D71900D}"/>
            </a:ext>
          </a:extLst>
        </xdr:cNvPr>
        <xdr:cNvSpPr txBox="1"/>
      </xdr:nvSpPr>
      <xdr:spPr>
        <a:xfrm>
          <a:off x="762000" y="571500"/>
          <a:ext cx="12849225" cy="160972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prstClr val="black"/>
              </a:solidFill>
              <a:effectLst/>
              <a:uLnTx/>
              <a:uFillTx/>
              <a:latin typeface="+mn-lt"/>
              <a:ea typeface="+mn-ea"/>
              <a:cs typeface="+mn-cs"/>
            </a:rPr>
            <a:t>Se presentan el número promedio de negociaciones diarias realizadas tanto en suministro como en transporte, este dato fue calculado teniendo como referencia la cantidad de contratos registrados en un mes sobre el número de días del mes a analizar. Esta información se presenta para mercado primario, secundario y otras transacciones del mercado mayorista.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prstClr val="black"/>
              </a:solidFill>
              <a:effectLst/>
              <a:uLnTx/>
              <a:uFillTx/>
              <a:latin typeface="Cambria Math"/>
              <a:ea typeface="+mn-ea"/>
              <a:cs typeface="+mn-cs"/>
            </a:rPr>
            <a:t>𝑁° 𝑝𝑟𝑜𝑚𝑒𝑑𝑖𝑜 𝑑𝑒 𝑛𝑒𝑔𝑜𝑐𝑖𝑎𝑐𝑖𝑜𝑛𝑒𝑠 𝑑𝑖𝑎𝑟𝑖𝑎𝑠</a:t>
          </a:r>
          <a:r>
            <a:rPr kumimoji="0" lang="es-ES" sz="1100" b="0" i="0" u="none" strike="noStrike" kern="0" cap="none" spc="0" normalizeH="0" baseline="0" noProof="0">
              <a:ln>
                <a:noFill/>
              </a:ln>
              <a:solidFill>
                <a:prstClr val="black"/>
              </a:solidFill>
              <a:effectLst/>
              <a:uLnTx/>
              <a:uFillTx/>
              <a:latin typeface="+mn-lt"/>
              <a:ea typeface="+mn-ea"/>
              <a:cs typeface="+mn-cs"/>
            </a:rPr>
            <a:t>=</a:t>
          </a:r>
          <a:r>
            <a:rPr kumimoji="0" lang="es-CO" sz="1100" b="0" i="0" u="none" strike="noStrike" kern="0" cap="none" spc="0" normalizeH="0" baseline="0" noProof="0">
              <a:ln>
                <a:noFill/>
              </a:ln>
              <a:solidFill>
                <a:prstClr val="black"/>
              </a:solidFill>
              <a:effectLst/>
              <a:uLnTx/>
              <a:uFillTx/>
              <a:latin typeface="+mn-lt"/>
              <a:ea typeface="+mn-ea"/>
              <a:cs typeface="+mn-cs"/>
            </a:rPr>
            <a:t>(</a:t>
          </a:r>
          <a:r>
            <a:rPr kumimoji="0" lang="es-ES" sz="1100" b="0" i="0" u="none" strike="noStrike" kern="0" cap="none" spc="0" normalizeH="0" baseline="0" noProof="0">
              <a:ln>
                <a:noFill/>
              </a:ln>
              <a:solidFill>
                <a:prstClr val="black"/>
              </a:solidFill>
              <a:effectLst/>
              <a:uLnTx/>
              <a:uFillTx/>
              <a:latin typeface="+mn-lt"/>
              <a:ea typeface="+mn-ea"/>
              <a:cs typeface="+mn-cs"/>
            </a:rPr>
            <a:t>∑</a:t>
          </a:r>
          <a:r>
            <a:rPr kumimoji="0" lang="es-CO" sz="1100" b="0" i="0" u="none" strike="noStrike" kern="0" cap="none" spc="0" normalizeH="0" baseline="0" noProof="0">
              <a:ln>
                <a:noFill/>
              </a:ln>
              <a:solidFill>
                <a:prstClr val="black"/>
              </a:solidFill>
              <a:effectLst/>
              <a:uLnTx/>
              <a:uFillTx/>
              <a:latin typeface="+mn-lt"/>
              <a:ea typeface="+mn-ea"/>
              <a:cs typeface="+mn-cs"/>
            </a:rPr>
            <a:t>▒</a:t>
          </a:r>
          <a:r>
            <a:rPr kumimoji="0" lang="es-ES" sz="1100" b="0" i="0" u="none" strike="noStrike" kern="0" cap="none" spc="0" normalizeH="0" baseline="0" noProof="0">
              <a:ln>
                <a:noFill/>
              </a:ln>
              <a:solidFill>
                <a:prstClr val="black"/>
              </a:solidFill>
              <a:effectLst/>
              <a:uLnTx/>
              <a:uFillTx/>
              <a:latin typeface="+mn-lt"/>
              <a:ea typeface="+mn-ea"/>
              <a:cs typeface="+mn-cs"/>
            </a:rPr>
            <a:t>〖</a:t>
          </a:r>
          <a:r>
            <a:rPr kumimoji="0" lang="es-CO" sz="1100" b="0" i="0" u="none" strike="noStrike" kern="0" cap="none" spc="0" normalizeH="0" baseline="0" noProof="0">
              <a:ln>
                <a:noFill/>
              </a:ln>
              <a:solidFill>
                <a:prstClr val="black"/>
              </a:solidFill>
              <a:effectLst/>
              <a:uLnTx/>
              <a:uFillTx/>
              <a:latin typeface="Cambria Math"/>
              <a:ea typeface="+mn-ea"/>
              <a:cs typeface="+mn-cs"/>
            </a:rPr>
            <a:t>𝐶𝑎𝑛𝑡𝑖𝑑𝑎𝑑 𝑑𝑒 𝑐𝑜𝑛𝑡𝑟𝑎𝑡𝑜𝑠 𝑟𝑒𝑔𝑖𝑠𝑡𝑟𝑎𝑑𝑜𝑠 𝑒𝑛 𝑒𝑙 𝑚𝑒𝑠</a:t>
          </a:r>
          <a:r>
            <a:rPr kumimoji="0" lang="es-ES" sz="1100" b="0" i="0" u="none" strike="noStrike" kern="0" cap="none" spc="0" normalizeH="0" baseline="0" noProof="0">
              <a:ln>
                <a:noFill/>
              </a:ln>
              <a:solidFill>
                <a:prstClr val="black"/>
              </a:solidFill>
              <a:effectLst/>
              <a:uLnTx/>
              <a:uFillTx/>
              <a:latin typeface="+mn-lt"/>
              <a:ea typeface="+mn-ea"/>
              <a:cs typeface="+mn-cs"/>
            </a:rPr>
            <a:t>〗</a:t>
          </a:r>
          <a:r>
            <a:rPr kumimoji="0" lang="es-CO" sz="1100" b="0" i="0" u="none" strike="noStrike" kern="0" cap="none" spc="0" normalizeH="0" baseline="0" noProof="0">
              <a:ln>
                <a:noFill/>
              </a:ln>
              <a:solidFill>
                <a:prstClr val="black"/>
              </a:solidFill>
              <a:effectLst/>
              <a:uLnTx/>
              <a:uFillTx/>
              <a:latin typeface="+mn-lt"/>
              <a:ea typeface="+mn-ea"/>
              <a:cs typeface="+mn-cs"/>
            </a:rPr>
            <a:t>)/(</a:t>
          </a:r>
          <a:r>
            <a:rPr kumimoji="0" lang="es-CO" sz="1100" b="0" i="0" u="none" strike="noStrike" kern="0" cap="none" spc="0" normalizeH="0" baseline="0" noProof="0">
              <a:ln>
                <a:noFill/>
              </a:ln>
              <a:solidFill>
                <a:prstClr val="black"/>
              </a:solidFill>
              <a:effectLst/>
              <a:uLnTx/>
              <a:uFillTx/>
              <a:latin typeface="Cambria Math"/>
              <a:ea typeface="+mn-ea"/>
              <a:cs typeface="+mn-cs"/>
            </a:rPr>
            <a:t>𝑁ú𝑚𝑒𝑟𝑜 𝑑𝑒 𝑑í𝑎𝑠 𝑑𝑒𝑙 𝑚𝑒𝑠</a:t>
          </a:r>
          <a:r>
            <a:rPr kumimoji="0" lang="es-CO" sz="11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1" u="none" strike="noStrike" kern="0" cap="none" spc="0" normalizeH="0" baseline="0" noProof="0">
              <a:ln>
                <a:noFill/>
              </a:ln>
              <a:solidFill>
                <a:prstClr val="black"/>
              </a:solidFill>
              <a:effectLst/>
              <a:uLnTx/>
              <a:uFillTx/>
              <a:latin typeface="+mn-lt"/>
              <a:ea typeface="+mn-ea"/>
              <a:cs typeface="+mn-cs"/>
            </a:rPr>
            <a:t>Variación porcentual=</a:t>
          </a:r>
          <a:r>
            <a:rPr kumimoji="0" lang="es-CO" sz="1100" b="0" i="1" u="none" strike="noStrike" kern="0" cap="none" spc="0" normalizeH="0" baseline="0" noProof="0">
              <a:ln>
                <a:noFill/>
              </a:ln>
              <a:solidFill>
                <a:prstClr val="black"/>
              </a:solidFill>
              <a:effectLst/>
              <a:uLnTx/>
              <a:uFillTx/>
              <a:latin typeface="+mn-lt"/>
              <a:ea typeface="+mn-ea"/>
              <a:cs typeface="+mn-cs"/>
            </a:rPr>
            <a:t>(</a:t>
          </a:r>
          <a:r>
            <a:rPr kumimoji="0" lang="es-ES" sz="1100" b="0" i="1" u="none" strike="noStrike" kern="0" cap="none" spc="0" normalizeH="0" baseline="0" noProof="0">
              <a:ln>
                <a:noFill/>
              </a:ln>
              <a:solidFill>
                <a:prstClr val="black"/>
              </a:solidFill>
              <a:effectLst/>
              <a:uLnTx/>
              <a:uFillTx/>
              <a:latin typeface="+mn-lt"/>
              <a:ea typeface="+mn-ea"/>
              <a:cs typeface="+mn-cs"/>
            </a:rPr>
            <a:t>Negociaciones 2020 - Negociaciones 2019)/(Negociaciones 2019)</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800"/>
        </a:p>
      </xdr:txBody>
    </xdr:sp>
    <xdr:clientData/>
  </xdr:twoCellAnchor>
  <xdr:twoCellAnchor editAs="oneCell">
    <xdr:from>
      <xdr:col>17</xdr:col>
      <xdr:colOff>368016</xdr:colOff>
      <xdr:row>1</xdr:row>
      <xdr:rowOff>18166</xdr:rowOff>
    </xdr:from>
    <xdr:to>
      <xdr:col>17</xdr:col>
      <xdr:colOff>706240</xdr:colOff>
      <xdr:row>2</xdr:row>
      <xdr:rowOff>59715</xdr:rowOff>
    </xdr:to>
    <xdr:pic>
      <xdr:nvPicPr>
        <xdr:cNvPr id="5" name="7 Imagen">
          <a:hlinkClick xmlns:r="http://schemas.openxmlformats.org/officeDocument/2006/relationships" r:id="rId1"/>
          <a:extLst>
            <a:ext uri="{FF2B5EF4-FFF2-40B4-BE49-F238E27FC236}">
              <a16:creationId xmlns:a16="http://schemas.microsoft.com/office/drawing/2014/main" id="{B26B38AD-1FD2-4E7A-AF77-90CC59BCAA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22016" y="208666"/>
          <a:ext cx="338224" cy="232049"/>
        </a:xfrm>
        <a:prstGeom prst="rect">
          <a:avLst/>
        </a:prstGeom>
      </xdr:spPr>
    </xdr:pic>
    <xdr:clientData/>
  </xdr:twoCellAnchor>
  <xdr:twoCellAnchor editAs="oneCell">
    <xdr:from>
      <xdr:col>15</xdr:col>
      <xdr:colOff>352425</xdr:colOff>
      <xdr:row>1</xdr:row>
      <xdr:rowOff>4027</xdr:rowOff>
    </xdr:from>
    <xdr:to>
      <xdr:col>15</xdr:col>
      <xdr:colOff>696431</xdr:colOff>
      <xdr:row>2</xdr:row>
      <xdr:rowOff>59715</xdr:rowOff>
    </xdr:to>
    <xdr:pic>
      <xdr:nvPicPr>
        <xdr:cNvPr id="6" name="8 Imagen">
          <a:hlinkClick xmlns:r="http://schemas.openxmlformats.org/officeDocument/2006/relationships" r:id="rId3"/>
          <a:extLst>
            <a:ext uri="{FF2B5EF4-FFF2-40B4-BE49-F238E27FC236}">
              <a16:creationId xmlns:a16="http://schemas.microsoft.com/office/drawing/2014/main" id="{76D8D74B-9553-4B55-88BC-6ED29D3471C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782425" y="194527"/>
          <a:ext cx="344006" cy="246188"/>
        </a:xfrm>
        <a:prstGeom prst="rect">
          <a:avLst/>
        </a:prstGeom>
      </xdr:spPr>
    </xdr:pic>
    <xdr:clientData/>
  </xdr:twoCellAnchor>
  <xdr:twoCellAnchor editAs="oneCell">
    <xdr:from>
      <xdr:col>16</xdr:col>
      <xdr:colOff>190500</xdr:colOff>
      <xdr:row>0</xdr:row>
      <xdr:rowOff>0</xdr:rowOff>
    </xdr:from>
    <xdr:to>
      <xdr:col>17</xdr:col>
      <xdr:colOff>35473</xdr:colOff>
      <xdr:row>3</xdr:row>
      <xdr:rowOff>28574</xdr:rowOff>
    </xdr:to>
    <xdr:pic>
      <xdr:nvPicPr>
        <xdr:cNvPr id="7" name="Imagen 6">
          <a:hlinkClick xmlns:r="http://schemas.openxmlformats.org/officeDocument/2006/relationships" r:id="rId5"/>
          <a:extLst>
            <a:ext uri="{FF2B5EF4-FFF2-40B4-BE49-F238E27FC236}">
              <a16:creationId xmlns:a16="http://schemas.microsoft.com/office/drawing/2014/main" id="{7CD10CEA-E4A9-4F98-91E3-6DE23CB82AC3}"/>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382500" y="0"/>
          <a:ext cx="606973" cy="6000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628650</xdr:colOff>
      <xdr:row>2</xdr:row>
      <xdr:rowOff>22410</xdr:rowOff>
    </xdr:to>
    <xdr:sp macro="" textlink="">
      <xdr:nvSpPr>
        <xdr:cNvPr id="3" name="1 Título">
          <a:extLst>
            <a:ext uri="{FF2B5EF4-FFF2-40B4-BE49-F238E27FC236}">
              <a16:creationId xmlns:a16="http://schemas.microsoft.com/office/drawing/2014/main" id="{46A803D4-91A1-40FD-A608-701EDE714165}"/>
            </a:ext>
          </a:extLst>
        </xdr:cNvPr>
        <xdr:cNvSpPr txBox="1">
          <a:spLocks/>
        </xdr:cNvSpPr>
      </xdr:nvSpPr>
      <xdr:spPr>
        <a:xfrm>
          <a:off x="762000" y="0"/>
          <a:ext cx="10239375" cy="40341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 Índices de mercado </a:t>
          </a:r>
        </a:p>
      </xdr:txBody>
    </xdr:sp>
    <xdr:clientData/>
  </xdr:twoCellAnchor>
  <xdr:twoCellAnchor>
    <xdr:from>
      <xdr:col>1</xdr:col>
      <xdr:colOff>0</xdr:colOff>
      <xdr:row>3</xdr:row>
      <xdr:rowOff>0</xdr:rowOff>
    </xdr:from>
    <xdr:to>
      <xdr:col>10</xdr:col>
      <xdr:colOff>619125</xdr:colOff>
      <xdr:row>5</xdr:row>
      <xdr:rowOff>89647</xdr:rowOff>
    </xdr:to>
    <xdr:sp macro="" textlink="">
      <xdr:nvSpPr>
        <xdr:cNvPr id="4" name="1 Título">
          <a:extLst>
            <a:ext uri="{FF2B5EF4-FFF2-40B4-BE49-F238E27FC236}">
              <a16:creationId xmlns:a16="http://schemas.microsoft.com/office/drawing/2014/main" id="{473400F5-D8B2-4E14-8EDA-0EBF65FEACFA}"/>
            </a:ext>
          </a:extLst>
        </xdr:cNvPr>
        <xdr:cNvSpPr txBox="1">
          <a:spLocks/>
        </xdr:cNvSpPr>
      </xdr:nvSpPr>
      <xdr:spPr>
        <a:xfrm>
          <a:off x="762000" y="571500"/>
          <a:ext cx="10229850" cy="470647"/>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10.1.</a:t>
          </a:r>
          <a:r>
            <a:rPr lang="es-CO" sz="2400" b="1" baseline="0">
              <a:solidFill>
                <a:schemeClr val="accent6"/>
              </a:solidFill>
              <a:effectLst>
                <a:outerShdw blurRad="38100" dist="38100" dir="2700000" algn="tl">
                  <a:srgbClr val="000000">
                    <a:alpha val="43137"/>
                  </a:srgbClr>
                </a:outerShdw>
              </a:effectLst>
            </a:rPr>
            <a:t> </a:t>
          </a:r>
          <a:r>
            <a:rPr lang="es-CO" sz="2400" b="1">
              <a:solidFill>
                <a:schemeClr val="accent6"/>
              </a:solidFill>
              <a:effectLst>
                <a:outerShdw blurRad="38100" dist="38100" dir="2700000" algn="tl">
                  <a:srgbClr val="000000">
                    <a:alpha val="43137"/>
                  </a:srgbClr>
                </a:outerShdw>
              </a:effectLst>
            </a:rPr>
            <a:t>Cantidad</a:t>
          </a:r>
          <a:r>
            <a:rPr lang="es-CO" sz="2400" b="1" baseline="0">
              <a:solidFill>
                <a:schemeClr val="accent6"/>
              </a:solidFill>
              <a:effectLst>
                <a:outerShdw blurRad="38100" dist="38100" dir="2700000" algn="tl">
                  <a:srgbClr val="000000">
                    <a:alpha val="43137"/>
                  </a:srgbClr>
                </a:outerShdw>
              </a:effectLst>
            </a:rPr>
            <a:t> de energía negociada </a:t>
          </a:r>
          <a:r>
            <a:rPr lang="es-CO" sz="2400" b="1">
              <a:solidFill>
                <a:schemeClr val="accent6"/>
              </a:solidFill>
              <a:effectLst>
                <a:outerShdw blurRad="38100" dist="38100" dir="2700000" algn="tl">
                  <a:srgbClr val="000000">
                    <a:alpha val="43137"/>
                  </a:srgbClr>
                </a:outerShdw>
              </a:effectLst>
            </a:rPr>
            <a:t>2020</a:t>
          </a:r>
        </a:p>
      </xdr:txBody>
    </xdr:sp>
    <xdr:clientData/>
  </xdr:twoCellAnchor>
  <xdr:twoCellAnchor>
    <xdr:from>
      <xdr:col>0</xdr:col>
      <xdr:colOff>752476</xdr:colOff>
      <xdr:row>6</xdr:row>
      <xdr:rowOff>28575</xdr:rowOff>
    </xdr:from>
    <xdr:to>
      <xdr:col>10</xdr:col>
      <xdr:colOff>609600</xdr:colOff>
      <xdr:row>10</xdr:row>
      <xdr:rowOff>66674</xdr:rowOff>
    </xdr:to>
    <xdr:sp macro="" textlink="">
      <xdr:nvSpPr>
        <xdr:cNvPr id="5" name="20 CuadroTexto">
          <a:extLst>
            <a:ext uri="{FF2B5EF4-FFF2-40B4-BE49-F238E27FC236}">
              <a16:creationId xmlns:a16="http://schemas.microsoft.com/office/drawing/2014/main" id="{02661125-37F9-45FC-8AF6-2A48EC024F2F}"/>
            </a:ext>
          </a:extLst>
        </xdr:cNvPr>
        <xdr:cNvSpPr txBox="1"/>
      </xdr:nvSpPr>
      <xdr:spPr>
        <a:xfrm>
          <a:off x="752476" y="1171575"/>
          <a:ext cx="10229849" cy="800099"/>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que fueron negociadas para el mercado primario, secundario y otras transacciones del mercado mayorista.</a:t>
          </a:r>
          <a:endParaRPr lang="es-CO" sz="1400" baseline="0">
            <a:solidFill>
              <a:schemeClr val="dk1"/>
            </a:solidFill>
            <a:effectLst/>
            <a:latin typeface="+mn-lt"/>
            <a:ea typeface="+mn-ea"/>
            <a:cs typeface="+mn-cs"/>
          </a:endParaRPr>
        </a:p>
      </xdr:txBody>
    </xdr:sp>
    <xdr:clientData/>
  </xdr:twoCellAnchor>
  <xdr:twoCellAnchor>
    <xdr:from>
      <xdr:col>4</xdr:col>
      <xdr:colOff>328611</xdr:colOff>
      <xdr:row>11</xdr:row>
      <xdr:rowOff>190501</xdr:rowOff>
    </xdr:from>
    <xdr:to>
      <xdr:col>10</xdr:col>
      <xdr:colOff>676275</xdr:colOff>
      <xdr:row>23</xdr:row>
      <xdr:rowOff>142876</xdr:rowOff>
    </xdr:to>
    <xdr:graphicFrame macro="">
      <xdr:nvGraphicFramePr>
        <xdr:cNvPr id="7" name="Gráfico 6">
          <a:extLst>
            <a:ext uri="{FF2B5EF4-FFF2-40B4-BE49-F238E27FC236}">
              <a16:creationId xmlns:a16="http://schemas.microsoft.com/office/drawing/2014/main" id="{3D418D6A-2E17-417D-AFF1-229CD135BF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0</xdr:rowOff>
    </xdr:from>
    <xdr:to>
      <xdr:col>10</xdr:col>
      <xdr:colOff>704850</xdr:colOff>
      <xdr:row>27</xdr:row>
      <xdr:rowOff>66675</xdr:rowOff>
    </xdr:to>
    <xdr:sp macro="" textlink="">
      <xdr:nvSpPr>
        <xdr:cNvPr id="8" name="1 Título">
          <a:extLst>
            <a:ext uri="{FF2B5EF4-FFF2-40B4-BE49-F238E27FC236}">
              <a16:creationId xmlns:a16="http://schemas.microsoft.com/office/drawing/2014/main" id="{0EAB7FA7-DC44-4F4A-B89C-9107AA90BBAE}"/>
            </a:ext>
          </a:extLst>
        </xdr:cNvPr>
        <xdr:cNvSpPr txBox="1">
          <a:spLocks/>
        </xdr:cNvSpPr>
      </xdr:nvSpPr>
      <xdr:spPr>
        <a:xfrm>
          <a:off x="762000" y="5210175"/>
          <a:ext cx="10315575" cy="4476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10.2. Cantidad</a:t>
          </a:r>
          <a:r>
            <a:rPr lang="es-CO" sz="2400" b="1" baseline="0">
              <a:solidFill>
                <a:schemeClr val="accent6"/>
              </a:solidFill>
              <a:effectLst>
                <a:outerShdw blurRad="38100" dist="38100" dir="2700000" algn="tl">
                  <a:srgbClr val="000000">
                    <a:alpha val="43137"/>
                  </a:srgbClr>
                </a:outerShdw>
              </a:effectLst>
            </a:rPr>
            <a:t> de energía negociada por modalidad contractual </a:t>
          </a:r>
          <a:r>
            <a:rPr lang="es-CO" sz="2400" b="1">
              <a:solidFill>
                <a:schemeClr val="accent6"/>
              </a:solidFill>
              <a:effectLst>
                <a:outerShdw blurRad="38100" dist="38100" dir="2700000" algn="tl">
                  <a:srgbClr val="000000">
                    <a:alpha val="43137"/>
                  </a:srgbClr>
                </a:outerShdw>
              </a:effectLst>
            </a:rPr>
            <a:t>2020</a:t>
          </a:r>
        </a:p>
      </xdr:txBody>
    </xdr:sp>
    <xdr:clientData/>
  </xdr:twoCellAnchor>
  <xdr:twoCellAnchor>
    <xdr:from>
      <xdr:col>1</xdr:col>
      <xdr:colOff>0</xdr:colOff>
      <xdr:row>28</xdr:row>
      <xdr:rowOff>1</xdr:rowOff>
    </xdr:from>
    <xdr:to>
      <xdr:col>10</xdr:col>
      <xdr:colOff>685800</xdr:colOff>
      <xdr:row>31</xdr:row>
      <xdr:rowOff>38100</xdr:rowOff>
    </xdr:to>
    <xdr:sp macro="" textlink="">
      <xdr:nvSpPr>
        <xdr:cNvPr id="9" name="23 CuadroTexto">
          <a:extLst>
            <a:ext uri="{FF2B5EF4-FFF2-40B4-BE49-F238E27FC236}">
              <a16:creationId xmlns:a16="http://schemas.microsoft.com/office/drawing/2014/main" id="{282EB79C-8323-4E26-A989-19E41C169A4F}"/>
            </a:ext>
          </a:extLst>
        </xdr:cNvPr>
        <xdr:cNvSpPr txBox="1"/>
      </xdr:nvSpPr>
      <xdr:spPr>
        <a:xfrm>
          <a:off x="762000" y="5781676"/>
          <a:ext cx="10296525" cy="609599"/>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por modalidad contractual que fueron negociadas para el mercado primario y secundario.</a:t>
          </a:r>
          <a:endParaRPr lang="es-CO" sz="1400" baseline="0">
            <a:solidFill>
              <a:schemeClr val="dk1"/>
            </a:solidFill>
            <a:effectLst/>
            <a:latin typeface="+mn-lt"/>
            <a:ea typeface="+mn-ea"/>
            <a:cs typeface="+mn-cs"/>
          </a:endParaRPr>
        </a:p>
      </xdr:txBody>
    </xdr:sp>
    <xdr:clientData/>
  </xdr:twoCellAnchor>
  <xdr:twoCellAnchor>
    <xdr:from>
      <xdr:col>5</xdr:col>
      <xdr:colOff>57150</xdr:colOff>
      <xdr:row>32</xdr:row>
      <xdr:rowOff>9525</xdr:rowOff>
    </xdr:from>
    <xdr:to>
      <xdr:col>10</xdr:col>
      <xdr:colOff>666750</xdr:colOff>
      <xdr:row>42</xdr:row>
      <xdr:rowOff>19050</xdr:rowOff>
    </xdr:to>
    <xdr:graphicFrame macro="">
      <xdr:nvGraphicFramePr>
        <xdr:cNvPr id="10" name="Gráfico 9">
          <a:extLst>
            <a:ext uri="{FF2B5EF4-FFF2-40B4-BE49-F238E27FC236}">
              <a16:creationId xmlns:a16="http://schemas.microsoft.com/office/drawing/2014/main" id="{A08A49FE-B9B5-479F-9C4A-296622EAEC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57150</xdr:colOff>
      <xdr:row>43</xdr:row>
      <xdr:rowOff>76199</xdr:rowOff>
    </xdr:from>
    <xdr:to>
      <xdr:col>10</xdr:col>
      <xdr:colOff>676275</xdr:colOff>
      <xdr:row>55</xdr:row>
      <xdr:rowOff>95249</xdr:rowOff>
    </xdr:to>
    <xdr:graphicFrame macro="">
      <xdr:nvGraphicFramePr>
        <xdr:cNvPr id="11" name="Gráfico 10">
          <a:extLst>
            <a:ext uri="{FF2B5EF4-FFF2-40B4-BE49-F238E27FC236}">
              <a16:creationId xmlns:a16="http://schemas.microsoft.com/office/drawing/2014/main" id="{FAE10C6D-9CAE-4F23-AF2F-D16D718F6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47625</xdr:colOff>
      <xdr:row>57</xdr:row>
      <xdr:rowOff>0</xdr:rowOff>
    </xdr:from>
    <xdr:to>
      <xdr:col>10</xdr:col>
      <xdr:colOff>723900</xdr:colOff>
      <xdr:row>67</xdr:row>
      <xdr:rowOff>104775</xdr:rowOff>
    </xdr:to>
    <xdr:graphicFrame macro="">
      <xdr:nvGraphicFramePr>
        <xdr:cNvPr id="12" name="Gráfico 11">
          <a:extLst>
            <a:ext uri="{FF2B5EF4-FFF2-40B4-BE49-F238E27FC236}">
              <a16:creationId xmlns:a16="http://schemas.microsoft.com/office/drawing/2014/main" id="{7A1EB5F1-56B0-47F2-9178-69159AF4B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68</xdr:row>
      <xdr:rowOff>0</xdr:rowOff>
    </xdr:from>
    <xdr:to>
      <xdr:col>10</xdr:col>
      <xdr:colOff>733425</xdr:colOff>
      <xdr:row>70</xdr:row>
      <xdr:rowOff>9525</xdr:rowOff>
    </xdr:to>
    <xdr:sp macro="" textlink="">
      <xdr:nvSpPr>
        <xdr:cNvPr id="13" name="1 Título">
          <a:extLst>
            <a:ext uri="{FF2B5EF4-FFF2-40B4-BE49-F238E27FC236}">
              <a16:creationId xmlns:a16="http://schemas.microsoft.com/office/drawing/2014/main" id="{635DB113-C2F6-467D-BC0A-230EADC999EE}"/>
            </a:ext>
          </a:extLst>
        </xdr:cNvPr>
        <xdr:cNvSpPr txBox="1">
          <a:spLocks/>
        </xdr:cNvSpPr>
      </xdr:nvSpPr>
      <xdr:spPr>
        <a:xfrm>
          <a:off x="762000" y="13706475"/>
          <a:ext cx="10344150" cy="39052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10.3. Subastas</a:t>
          </a:r>
        </a:p>
      </xdr:txBody>
    </xdr:sp>
    <xdr:clientData/>
  </xdr:twoCellAnchor>
  <xdr:twoCellAnchor>
    <xdr:from>
      <xdr:col>1</xdr:col>
      <xdr:colOff>19050</xdr:colOff>
      <xdr:row>70</xdr:row>
      <xdr:rowOff>133350</xdr:rowOff>
    </xdr:from>
    <xdr:to>
      <xdr:col>10</xdr:col>
      <xdr:colOff>771525</xdr:colOff>
      <xdr:row>73</xdr:row>
      <xdr:rowOff>114300</xdr:rowOff>
    </xdr:to>
    <xdr:sp macro="" textlink="">
      <xdr:nvSpPr>
        <xdr:cNvPr id="14" name="4 CuadroTexto">
          <a:extLst>
            <a:ext uri="{FF2B5EF4-FFF2-40B4-BE49-F238E27FC236}">
              <a16:creationId xmlns:a16="http://schemas.microsoft.com/office/drawing/2014/main" id="{87F09C70-1DF5-4CF9-A6B4-03215BF313FB}"/>
            </a:ext>
          </a:extLst>
        </xdr:cNvPr>
        <xdr:cNvSpPr txBox="1"/>
      </xdr:nvSpPr>
      <xdr:spPr>
        <a:xfrm>
          <a:off x="781050" y="14220825"/>
          <a:ext cx="10363200" cy="55245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s-CO" sz="1400">
              <a:solidFill>
                <a:schemeClr val="dk1"/>
              </a:solidFill>
              <a:effectLst/>
              <a:latin typeface="+mn-lt"/>
              <a:ea typeface="+mn-ea"/>
              <a:cs typeface="+mn-cs"/>
            </a:rPr>
            <a:t>En esta sección se incluyen datos relacionados con el comportamiento del proceso úselo o véndalo de corto plazo tanto para suministro como para transporte.</a:t>
          </a:r>
          <a:endParaRPr lang="es-CO" sz="2400"/>
        </a:p>
      </xdr:txBody>
    </xdr:sp>
    <xdr:clientData/>
  </xdr:twoCellAnchor>
  <xdr:twoCellAnchor>
    <xdr:from>
      <xdr:col>6</xdr:col>
      <xdr:colOff>276225</xdr:colOff>
      <xdr:row>74</xdr:row>
      <xdr:rowOff>9524</xdr:rowOff>
    </xdr:from>
    <xdr:to>
      <xdr:col>10</xdr:col>
      <xdr:colOff>771525</xdr:colOff>
      <xdr:row>89</xdr:row>
      <xdr:rowOff>171449</xdr:rowOff>
    </xdr:to>
    <xdr:graphicFrame macro="">
      <xdr:nvGraphicFramePr>
        <xdr:cNvPr id="18" name="Gráfico 17">
          <a:extLst>
            <a:ext uri="{FF2B5EF4-FFF2-40B4-BE49-F238E27FC236}">
              <a16:creationId xmlns:a16="http://schemas.microsoft.com/office/drawing/2014/main" id="{D8F4FE46-761D-46DD-8E09-B8D5E6BECC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266699</xdr:colOff>
      <xdr:row>91</xdr:row>
      <xdr:rowOff>0</xdr:rowOff>
    </xdr:from>
    <xdr:to>
      <xdr:col>10</xdr:col>
      <xdr:colOff>771524</xdr:colOff>
      <xdr:row>107</xdr:row>
      <xdr:rowOff>0</xdr:rowOff>
    </xdr:to>
    <xdr:graphicFrame macro="">
      <xdr:nvGraphicFramePr>
        <xdr:cNvPr id="19" name="Gráfico 18">
          <a:extLst>
            <a:ext uri="{FF2B5EF4-FFF2-40B4-BE49-F238E27FC236}">
              <a16:creationId xmlns:a16="http://schemas.microsoft.com/office/drawing/2014/main" id="{1EA8B6AB-5D1D-4500-B62B-F5A1DAE5E8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285750</xdr:colOff>
      <xdr:row>108</xdr:row>
      <xdr:rowOff>0</xdr:rowOff>
    </xdr:from>
    <xdr:to>
      <xdr:col>10</xdr:col>
      <xdr:colOff>790575</xdr:colOff>
      <xdr:row>124</xdr:row>
      <xdr:rowOff>0</xdr:rowOff>
    </xdr:to>
    <xdr:graphicFrame macro="">
      <xdr:nvGraphicFramePr>
        <xdr:cNvPr id="20" name="Gráfico 19">
          <a:extLst>
            <a:ext uri="{FF2B5EF4-FFF2-40B4-BE49-F238E27FC236}">
              <a16:creationId xmlns:a16="http://schemas.microsoft.com/office/drawing/2014/main" id="{80DFE241-55C9-42D0-BC4B-7CDF202F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285750</xdr:colOff>
      <xdr:row>125</xdr:row>
      <xdr:rowOff>0</xdr:rowOff>
    </xdr:from>
    <xdr:to>
      <xdr:col>10</xdr:col>
      <xdr:colOff>790575</xdr:colOff>
      <xdr:row>141</xdr:row>
      <xdr:rowOff>0</xdr:rowOff>
    </xdr:to>
    <xdr:graphicFrame macro="">
      <xdr:nvGraphicFramePr>
        <xdr:cNvPr id="21" name="Gráfico 20">
          <a:extLst>
            <a:ext uri="{FF2B5EF4-FFF2-40B4-BE49-F238E27FC236}">
              <a16:creationId xmlns:a16="http://schemas.microsoft.com/office/drawing/2014/main" id="{8D03285C-5E52-4D65-8AA3-110F1973F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xdr:colOff>
      <xdr:row>156</xdr:row>
      <xdr:rowOff>0</xdr:rowOff>
    </xdr:from>
    <xdr:to>
      <xdr:col>10</xdr:col>
      <xdr:colOff>895351</xdr:colOff>
      <xdr:row>158</xdr:row>
      <xdr:rowOff>95250</xdr:rowOff>
    </xdr:to>
    <xdr:sp macro="" textlink="">
      <xdr:nvSpPr>
        <xdr:cNvPr id="22" name="1 Título">
          <a:extLst>
            <a:ext uri="{FF2B5EF4-FFF2-40B4-BE49-F238E27FC236}">
              <a16:creationId xmlns:a16="http://schemas.microsoft.com/office/drawing/2014/main" id="{064DC8C3-819B-4E4F-8147-BDC0C1B2E518}"/>
            </a:ext>
          </a:extLst>
        </xdr:cNvPr>
        <xdr:cNvSpPr txBox="1">
          <a:spLocks/>
        </xdr:cNvSpPr>
      </xdr:nvSpPr>
      <xdr:spPr>
        <a:xfrm>
          <a:off x="762001" y="30680025"/>
          <a:ext cx="11925300" cy="4762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Proceso de comercialización 2020 - Negociaciones Bilaterales</a:t>
          </a:r>
        </a:p>
      </xdr:txBody>
    </xdr:sp>
    <xdr:clientData/>
  </xdr:twoCellAnchor>
  <xdr:twoCellAnchor editAs="oneCell">
    <xdr:from>
      <xdr:col>9</xdr:col>
      <xdr:colOff>371475</xdr:colOff>
      <xdr:row>1</xdr:row>
      <xdr:rowOff>142875</xdr:rowOff>
    </xdr:from>
    <xdr:to>
      <xdr:col>9</xdr:col>
      <xdr:colOff>715481</xdr:colOff>
      <xdr:row>3</xdr:row>
      <xdr:rowOff>69240</xdr:rowOff>
    </xdr:to>
    <xdr:pic>
      <xdr:nvPicPr>
        <xdr:cNvPr id="25" name="8 Imagen">
          <a:hlinkClick xmlns:r="http://schemas.openxmlformats.org/officeDocument/2006/relationships" r:id="rId9"/>
          <a:extLst>
            <a:ext uri="{FF2B5EF4-FFF2-40B4-BE49-F238E27FC236}">
              <a16:creationId xmlns:a16="http://schemas.microsoft.com/office/drawing/2014/main" id="{5A4B2F89-F22A-4ACD-A5E5-070E2E63A2A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858500" y="333375"/>
          <a:ext cx="344006" cy="307365"/>
        </a:xfrm>
        <a:prstGeom prst="rect">
          <a:avLst/>
        </a:prstGeom>
      </xdr:spPr>
    </xdr:pic>
    <xdr:clientData/>
  </xdr:twoCellAnchor>
  <xdr:twoCellAnchor editAs="oneCell">
    <xdr:from>
      <xdr:col>9</xdr:col>
      <xdr:colOff>925286</xdr:colOff>
      <xdr:row>0</xdr:row>
      <xdr:rowOff>176893</xdr:rowOff>
    </xdr:from>
    <xdr:to>
      <xdr:col>10</xdr:col>
      <xdr:colOff>21866</xdr:colOff>
      <xdr:row>4</xdr:row>
      <xdr:rowOff>14967</xdr:rowOff>
    </xdr:to>
    <xdr:pic>
      <xdr:nvPicPr>
        <xdr:cNvPr id="24" name="Imagen 6">
          <a:hlinkClick xmlns:r="http://schemas.openxmlformats.org/officeDocument/2006/relationships" r:id="rId11"/>
          <a:extLst>
            <a:ext uri="{FF2B5EF4-FFF2-40B4-BE49-F238E27FC236}">
              <a16:creationId xmlns:a16="http://schemas.microsoft.com/office/drawing/2014/main" id="{43074873-7687-46C9-ABBF-D3C374425751}"/>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a:stretch/>
      </xdr:blipFill>
      <xdr:spPr>
        <a:xfrm>
          <a:off x="12355286" y="176893"/>
          <a:ext cx="606973" cy="600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3581400</xdr:colOff>
      <xdr:row>0</xdr:row>
      <xdr:rowOff>0</xdr:rowOff>
    </xdr:from>
    <xdr:to>
      <xdr:col>3</xdr:col>
      <xdr:colOff>314325</xdr:colOff>
      <xdr:row>4</xdr:row>
      <xdr:rowOff>15875</xdr:rowOff>
    </xdr:to>
    <xdr:pic>
      <xdr:nvPicPr>
        <xdr:cNvPr id="2" name="Imagen 1">
          <a:extLst>
            <a:ext uri="{FF2B5EF4-FFF2-40B4-BE49-F238E27FC236}">
              <a16:creationId xmlns:a16="http://schemas.microsoft.com/office/drawing/2014/main" id="{8C190ADE-B13E-4C60-9E56-4D7117CA2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0"/>
          <a:ext cx="1866900" cy="77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723901</xdr:colOff>
      <xdr:row>0</xdr:row>
      <xdr:rowOff>180974</xdr:rowOff>
    </xdr:from>
    <xdr:to>
      <xdr:col>3</xdr:col>
      <xdr:colOff>428625</xdr:colOff>
      <xdr:row>3</xdr:row>
      <xdr:rowOff>152399</xdr:rowOff>
    </xdr:to>
    <xdr:sp macro="" textlink="">
      <xdr:nvSpPr>
        <xdr:cNvPr id="3" name="1 Título">
          <a:extLst>
            <a:ext uri="{FF2B5EF4-FFF2-40B4-BE49-F238E27FC236}">
              <a16:creationId xmlns:a16="http://schemas.microsoft.com/office/drawing/2014/main" id="{24AB7B16-43E1-43F7-BB20-6C8DEBBB2E5D}"/>
            </a:ext>
          </a:extLst>
        </xdr:cNvPr>
        <xdr:cNvSpPr txBox="1">
          <a:spLocks/>
        </xdr:cNvSpPr>
      </xdr:nvSpPr>
      <xdr:spPr>
        <a:xfrm>
          <a:off x="723901" y="180974"/>
          <a:ext cx="6305549" cy="54292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6"/>
              </a:solidFill>
              <a:effectLst>
                <a:outerShdw blurRad="38100" dist="38100" dir="2700000" algn="tl">
                  <a:srgbClr val="000000">
                    <a:alpha val="43137"/>
                  </a:srgbClr>
                </a:outerShdw>
              </a:effectLst>
            </a:rPr>
            <a:t>Índice</a:t>
          </a:r>
          <a:r>
            <a:rPr lang="es-CO" sz="3200" b="1">
              <a:solidFill>
                <a:schemeClr val="tx2"/>
              </a:solidFill>
              <a:effectLst>
                <a:outerShdw blurRad="38100" dist="38100" dir="2700000" algn="tl">
                  <a:srgbClr val="000000">
                    <a:alpha val="43137"/>
                  </a:srgbClr>
                </a:outerShdw>
              </a:effectLst>
            </a:rPr>
            <a:t> </a:t>
          </a:r>
        </a:p>
      </xdr:txBody>
    </xdr:sp>
    <xdr:clientData/>
  </xdr:twoCellAnchor>
  <xdr:twoCellAnchor>
    <xdr:from>
      <xdr:col>1</xdr:col>
      <xdr:colOff>57150</xdr:colOff>
      <xdr:row>4</xdr:row>
      <xdr:rowOff>142874</xdr:rowOff>
    </xdr:from>
    <xdr:to>
      <xdr:col>3</xdr:col>
      <xdr:colOff>257175</xdr:colOff>
      <xdr:row>9</xdr:row>
      <xdr:rowOff>180975</xdr:rowOff>
    </xdr:to>
    <xdr:sp macro="" textlink="">
      <xdr:nvSpPr>
        <xdr:cNvPr id="4" name="3 CuadroTexto">
          <a:extLst>
            <a:ext uri="{FF2B5EF4-FFF2-40B4-BE49-F238E27FC236}">
              <a16:creationId xmlns:a16="http://schemas.microsoft.com/office/drawing/2014/main" id="{2F409243-65BE-4310-BEC5-8BB7DF4DF5D7}"/>
            </a:ext>
          </a:extLst>
        </xdr:cNvPr>
        <xdr:cNvSpPr txBox="1"/>
      </xdr:nvSpPr>
      <xdr:spPr>
        <a:xfrm>
          <a:off x="819150" y="904874"/>
          <a:ext cx="6038850" cy="990601"/>
        </a:xfrm>
        <a:prstGeom prst="rect">
          <a:avLst/>
        </a:prstGeom>
        <a:ln w="19050">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t>Instrucciones</a:t>
          </a:r>
        </a:p>
        <a:p>
          <a:endParaRPr lang="es-CO" sz="1100" b="1" i="1"/>
        </a:p>
        <a:p>
          <a:r>
            <a:rPr lang="es-CO" sz="1100"/>
            <a:t>Este Informe cuenta con</a:t>
          </a:r>
          <a:r>
            <a:rPr lang="es-CO" sz="1100" baseline="0"/>
            <a:t> 10 secciones a las cuales el lector podrá acceder activando el hipervínculo del tema de su interés. En cada sección encontrará el siguiente ícono              que le permitirá regresar al índice. </a:t>
          </a:r>
          <a:endParaRPr lang="es-CO" sz="1100"/>
        </a:p>
      </xdr:txBody>
    </xdr:sp>
    <xdr:clientData/>
  </xdr:twoCellAnchor>
  <xdr:twoCellAnchor editAs="oneCell">
    <xdr:from>
      <xdr:col>2</xdr:col>
      <xdr:colOff>3181350</xdr:colOff>
      <xdr:row>7</xdr:row>
      <xdr:rowOff>133349</xdr:rowOff>
    </xdr:from>
    <xdr:to>
      <xdr:col>2</xdr:col>
      <xdr:colOff>3562349</xdr:colOff>
      <xdr:row>9</xdr:row>
      <xdr:rowOff>129018</xdr:rowOff>
    </xdr:to>
    <xdr:pic>
      <xdr:nvPicPr>
        <xdr:cNvPr id="5" name="Imagen 6">
          <a:extLst>
            <a:ext uri="{FF2B5EF4-FFF2-40B4-BE49-F238E27FC236}">
              <a16:creationId xmlns:a16="http://schemas.microsoft.com/office/drawing/2014/main" id="{1A9B97EA-56D9-46E4-BADD-739B0E1D362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648200" y="1466849"/>
          <a:ext cx="380999" cy="376669"/>
        </a:xfrm>
        <a:prstGeom prst="rect">
          <a:avLst/>
        </a:prstGeom>
      </xdr:spPr>
    </xdr:pic>
    <xdr:clientData/>
  </xdr:twoCellAnchor>
  <xdr:twoCellAnchor editAs="oneCell">
    <xdr:from>
      <xdr:col>1</xdr:col>
      <xdr:colOff>142876</xdr:colOff>
      <xdr:row>0</xdr:row>
      <xdr:rowOff>66675</xdr:rowOff>
    </xdr:from>
    <xdr:to>
      <xdr:col>2</xdr:col>
      <xdr:colOff>1381126</xdr:colOff>
      <xdr:row>3</xdr:row>
      <xdr:rowOff>142875</xdr:rowOff>
    </xdr:to>
    <xdr:pic>
      <xdr:nvPicPr>
        <xdr:cNvPr id="6" name="Imagen 5" descr="C:\Users\grodriguez\Desktop\BMC.jpg">
          <a:extLst>
            <a:ext uri="{FF2B5EF4-FFF2-40B4-BE49-F238E27FC236}">
              <a16:creationId xmlns:a16="http://schemas.microsoft.com/office/drawing/2014/main" id="{C3111BD3-B3FF-4D88-8409-B1ADBFCF190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1" y="66675"/>
          <a:ext cx="1943100" cy="647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602146</xdr:colOff>
      <xdr:row>4</xdr:row>
      <xdr:rowOff>57150</xdr:rowOff>
    </xdr:to>
    <xdr:sp macro="" textlink="">
      <xdr:nvSpPr>
        <xdr:cNvPr id="2" name="1 Título">
          <a:extLst>
            <a:ext uri="{FF2B5EF4-FFF2-40B4-BE49-F238E27FC236}">
              <a16:creationId xmlns:a16="http://schemas.microsoft.com/office/drawing/2014/main" id="{FC117DFB-8451-4ED8-AE82-B05569F25F11}"/>
            </a:ext>
          </a:extLst>
        </xdr:cNvPr>
        <xdr:cNvSpPr txBox="1">
          <a:spLocks/>
        </xdr:cNvSpPr>
      </xdr:nvSpPr>
      <xdr:spPr>
        <a:xfrm>
          <a:off x="762000" y="0"/>
          <a:ext cx="5936146" cy="8191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 Aspectos</a:t>
          </a:r>
          <a:r>
            <a:rPr lang="es-CO" sz="2400" b="1" baseline="0">
              <a:solidFill>
                <a:schemeClr val="accent6"/>
              </a:solidFill>
              <a:effectLst>
                <a:outerShdw blurRad="38100" dist="38100" dir="2700000" algn="tl">
                  <a:srgbClr val="000000">
                    <a:alpha val="43137"/>
                  </a:srgbClr>
                </a:outerShdw>
              </a:effectLst>
            </a:rPr>
            <a:t> Regulatorios - Disclaimers</a:t>
          </a:r>
          <a:endParaRPr lang="es-CO" sz="3200" b="1">
            <a:solidFill>
              <a:schemeClr val="accent6"/>
            </a:solidFill>
            <a:effectLst>
              <a:outerShdw blurRad="38100" dist="38100" dir="2700000" algn="tl">
                <a:srgbClr val="000000">
                  <a:alpha val="43137"/>
                </a:srgbClr>
              </a:outerShdw>
            </a:effectLst>
          </a:endParaRPr>
        </a:p>
      </xdr:txBody>
    </xdr:sp>
    <xdr:clientData/>
  </xdr:twoCellAnchor>
  <xdr:twoCellAnchor>
    <xdr:from>
      <xdr:col>1</xdr:col>
      <xdr:colOff>76200</xdr:colOff>
      <xdr:row>4</xdr:row>
      <xdr:rowOff>0</xdr:rowOff>
    </xdr:from>
    <xdr:to>
      <xdr:col>10</xdr:col>
      <xdr:colOff>58392</xdr:colOff>
      <xdr:row>26</xdr:row>
      <xdr:rowOff>91525</xdr:rowOff>
    </xdr:to>
    <xdr:sp macro="" textlink="">
      <xdr:nvSpPr>
        <xdr:cNvPr id="3" name="1 CuadroTexto">
          <a:extLst>
            <a:ext uri="{FF2B5EF4-FFF2-40B4-BE49-F238E27FC236}">
              <a16:creationId xmlns:a16="http://schemas.microsoft.com/office/drawing/2014/main" id="{B59E6C91-0AC1-44A0-81DE-EA14CCE9243E}"/>
            </a:ext>
          </a:extLst>
        </xdr:cNvPr>
        <xdr:cNvSpPr txBox="1"/>
      </xdr:nvSpPr>
      <xdr:spPr>
        <a:xfrm>
          <a:off x="838200" y="762000"/>
          <a:ext cx="6840192" cy="42825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s-CO" sz="1100"/>
            <a:t>En cumplimiento de lo establecido en el Anexo 2 de la Resolución CREG 114 de 2017,</a:t>
          </a:r>
          <a:r>
            <a:rPr lang="es-CO" sz="1100" baseline="0"/>
            <a:t> la Bolsa Mercantil de Colombia S.A., en su calidad de</a:t>
          </a:r>
          <a:r>
            <a:rPr lang="es-CO" sz="1100"/>
            <a:t> Gestor del Mercado de Gas Natural, publica el Informe de </a:t>
          </a:r>
          <a:r>
            <a:rPr lang="es-CO" sz="1100" b="1"/>
            <a:t>Divulgación Anual 2020</a:t>
          </a:r>
          <a:r>
            <a:rPr lang="es-CO" sz="1100"/>
            <a:t> en el </a:t>
          </a:r>
          <a:r>
            <a:rPr lang="es-CO" sz="1100" b="1"/>
            <a:t>Boletín Electrónico Central – BEC</a:t>
          </a:r>
          <a:r>
            <a:rPr lang="es-CO" sz="1100" b="0"/>
            <a:t>,</a:t>
          </a:r>
          <a:r>
            <a:rPr lang="es-CO" sz="1100" b="0" baseline="0"/>
            <a:t> el cual pr</a:t>
          </a:r>
          <a:r>
            <a:rPr lang="es-CO" sz="1100"/>
            <a:t>esenta información sobre cantidades y precios de negociación agregados para el mercado primario, mercado secundario y negociaciones entre comercializadores y usuarios no regulados (Otras Transacciones del Mercado Mayorista).  Contiene</a:t>
          </a:r>
          <a:r>
            <a:rPr lang="es-CO" sz="1100" baseline="0"/>
            <a:t> registros de</a:t>
          </a:r>
          <a:r>
            <a:rPr lang="es-CO" sz="1100"/>
            <a:t> los </a:t>
          </a:r>
          <a:r>
            <a:rPr lang="es-CO" sz="1100" baseline="0"/>
            <a:t>mecanismos de comercialización administrados por el Gestor del Mercado para los años 2018, 2019 y 2020</a:t>
          </a:r>
          <a:r>
            <a:rPr lang="es-CO" sz="1100"/>
            <a:t>.</a:t>
          </a:r>
        </a:p>
        <a:p>
          <a:endParaRPr lang="es-CO" sz="1100"/>
        </a:p>
        <a:p>
          <a:r>
            <a:rPr lang="es-CO" sz="1100"/>
            <a:t>Este informe contiene el promedio de las cantidades de energía negociadas, cantidades totales, precios promedios ponderados por cantidades con la duración establecida en la normatividad vigente. Así mismo, el número de negociaciones anuales y promedios diarios que han sido registradas en la plataforma SEGAS durante</a:t>
          </a:r>
          <a:r>
            <a:rPr lang="es-CO" sz="1100" baseline="0"/>
            <a:t> 2018, 2019 y 2020</a:t>
          </a:r>
          <a:r>
            <a:rPr lang="es-CO" sz="1100"/>
            <a:t>. Finalmente se relacionan</a:t>
          </a:r>
          <a:r>
            <a:rPr lang="es-CO" sz="1100" baseline="0"/>
            <a:t> algunos índices de comportamiento del mercado y proceso de comercialización 2020.</a:t>
          </a:r>
          <a:endParaRPr lang="es-CO" sz="1100"/>
        </a:p>
        <a:p>
          <a:endParaRPr lang="es-CO" sz="1100"/>
        </a:p>
        <a:p>
          <a:r>
            <a:rPr lang="es-CO" sz="1300" b="1" i="1"/>
            <a:t>Estos datos se presentan con fecha de corte al 31 de diciembre</a:t>
          </a:r>
          <a:r>
            <a:rPr lang="es-CO" sz="1300" b="1" i="1" baseline="0"/>
            <a:t> de 2020</a:t>
          </a:r>
          <a:r>
            <a:rPr lang="es-CO" sz="1300" b="1" i="1"/>
            <a:t>, la información aquí contenida es producto del registro y declaración de cada uno de los participantes inscritos ante el Gestor del Mercado de Gas Natural.</a:t>
          </a:r>
          <a:r>
            <a:rPr lang="es-CO" sz="1300" b="1" i="1" baseline="0"/>
            <a:t> </a:t>
          </a:r>
        </a:p>
        <a:p>
          <a:endParaRPr lang="es-CO" sz="1100"/>
        </a:p>
        <a:p>
          <a:r>
            <a:rPr lang="es-CO" sz="1100"/>
            <a:t>Para el entendimiento de este documento es importante precisar que</a:t>
          </a:r>
          <a:r>
            <a:rPr lang="es-CO" sz="1100" baseline="0"/>
            <a:t> presenta información por fecha de negociación. Información </a:t>
          </a:r>
          <a:r>
            <a:rPr lang="es-CO" sz="1100"/>
            <a:t>por campo de producción, modalidad contractual, plazo contractual, sectores de consumo se presenta en informe aparte. Incluye</a:t>
          </a:r>
          <a:r>
            <a:rPr lang="es-CO" sz="1100" baseline="0"/>
            <a:t> información agregada de todos los mecanismos de comercialización administrados por el Gestor del Mercado de Gas Natural, entre ellos,  subastas Úselo o Véndalo de Corto Plazo para Suministro y Transporte, subasta de Contratos Firmes Bimestrales y subastas de Contratos con Interrupciones.</a:t>
          </a:r>
          <a:endParaRPr lang="es-CO" sz="1100"/>
        </a:p>
      </xdr:txBody>
    </xdr:sp>
    <xdr:clientData/>
  </xdr:twoCellAnchor>
  <xdr:twoCellAnchor editAs="oneCell">
    <xdr:from>
      <xdr:col>8</xdr:col>
      <xdr:colOff>247650</xdr:colOff>
      <xdr:row>0</xdr:row>
      <xdr:rowOff>85725</xdr:rowOff>
    </xdr:from>
    <xdr:to>
      <xdr:col>9</xdr:col>
      <xdr:colOff>92623</xdr:colOff>
      <xdr:row>3</xdr:row>
      <xdr:rowOff>114299</xdr:rowOff>
    </xdr:to>
    <xdr:pic>
      <xdr:nvPicPr>
        <xdr:cNvPr id="4" name="Imagen 6">
          <a:hlinkClick xmlns:r="http://schemas.openxmlformats.org/officeDocument/2006/relationships" r:id="rId1"/>
          <a:extLst>
            <a:ext uri="{FF2B5EF4-FFF2-40B4-BE49-F238E27FC236}">
              <a16:creationId xmlns:a16="http://schemas.microsoft.com/office/drawing/2014/main" id="{7C3DB32E-A1B2-47ED-93DE-3DEA772EDB5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343650" y="85725"/>
          <a:ext cx="606973" cy="600074"/>
        </a:xfrm>
        <a:prstGeom prst="rect">
          <a:avLst/>
        </a:prstGeom>
      </xdr:spPr>
    </xdr:pic>
    <xdr:clientData/>
  </xdr:twoCellAnchor>
  <xdr:twoCellAnchor editAs="oneCell">
    <xdr:from>
      <xdr:col>9</xdr:col>
      <xdr:colOff>295275</xdr:colOff>
      <xdr:row>1</xdr:row>
      <xdr:rowOff>19050</xdr:rowOff>
    </xdr:from>
    <xdr:to>
      <xdr:col>9</xdr:col>
      <xdr:colOff>657225</xdr:colOff>
      <xdr:row>2</xdr:row>
      <xdr:rowOff>183606</xdr:rowOff>
    </xdr:to>
    <xdr:pic>
      <xdr:nvPicPr>
        <xdr:cNvPr id="5" name="4 Imagen">
          <a:hlinkClick xmlns:r="http://schemas.openxmlformats.org/officeDocument/2006/relationships" r:id="rId3"/>
          <a:extLst>
            <a:ext uri="{FF2B5EF4-FFF2-40B4-BE49-F238E27FC236}">
              <a16:creationId xmlns:a16="http://schemas.microsoft.com/office/drawing/2014/main" id="{7B94A090-CC5C-4E60-BF2E-6AE4CC9CB1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53275" y="209550"/>
          <a:ext cx="361950" cy="355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742950</xdr:colOff>
      <xdr:row>3</xdr:row>
      <xdr:rowOff>142875</xdr:rowOff>
    </xdr:from>
    <xdr:to>
      <xdr:col>15</xdr:col>
      <xdr:colOff>754236</xdr:colOff>
      <xdr:row>17</xdr:row>
      <xdr:rowOff>166087</xdr:rowOff>
    </xdr:to>
    <mc:AlternateContent xmlns:mc="http://schemas.openxmlformats.org/markup-compatibility/2006" xmlns:a14="http://schemas.microsoft.com/office/drawing/2010/main">
      <mc:Choice Requires="a14">
        <xdr:sp macro="" textlink="">
          <xdr:nvSpPr>
            <xdr:cNvPr id="2" name="5 CuadroTexto">
              <a:extLst>
                <a:ext uri="{FF2B5EF4-FFF2-40B4-BE49-F238E27FC236}">
                  <a16:creationId xmlns:a16="http://schemas.microsoft.com/office/drawing/2014/main" id="{7F0C7FC8-B919-429D-8CE9-F098A5B44CC7}"/>
                </a:ext>
              </a:extLst>
            </xdr:cNvPr>
            <xdr:cNvSpPr txBox="1"/>
          </xdr:nvSpPr>
          <xdr:spPr>
            <a:xfrm>
              <a:off x="742950" y="714375"/>
              <a:ext cx="13546311" cy="2690212"/>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t>Esta sección presenta el promedio de las cantidades de energía negociadas durante cada mes del 2018, 2019 y 2020, expresadas en  MBTUD,  este dato se determina teniendo como referencia la fecha de negociación de cada uno de los contratos en el sistema electrónico de gas – SEGAS y la cantidad de contratos suscritos en cada uno de los meses analizados. Se desagrega la información por tipo de mercado, primario, secundario y otras transacciones del mercado mayorista</a:t>
              </a:r>
              <a:r>
                <a:rPr lang="es-CO" sz="1400" baseline="0"/>
                <a:t> (este último, n</a:t>
              </a:r>
              <a:r>
                <a:rPr lang="es-CO" sz="1400"/>
                <a:t>egociaciones registradas entre comercializadores y usuarios no regulados). </a:t>
              </a:r>
            </a:p>
            <a:p>
              <a:endParaRPr lang="es-CO" sz="1400"/>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𝑚𝑒𝑠=</a:t>
              </a:r>
              <a:r>
                <a:rPr lang="es-CO" sz="1100" i="0">
                  <a:solidFill>
                    <a:schemeClr val="dk1"/>
                  </a:solidFill>
                  <a:effectLst/>
                  <a:latin typeface="+mn-lt"/>
                  <a:ea typeface="+mn-ea"/>
                  <a:cs typeface="+mn-cs"/>
                </a:rPr>
                <a:t>(</a:t>
              </a:r>
              <a:r>
                <a:rPr lang="es-ES" sz="1100" i="0">
                  <a:solidFill>
                    <a:schemeClr val="dk1"/>
                  </a:solidFill>
                  <a:effectLst/>
                  <a:latin typeface="Cambria Math"/>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mn-lt"/>
                  <a:ea typeface="+mn-ea"/>
                  <a:cs typeface="+mn-cs"/>
                </a:rPr>
                <a:t>𝑒𝑛 𝑒𝑙 </a:t>
              </a:r>
              <a:r>
                <a:rPr lang="es-ES" sz="1100" i="0">
                  <a:solidFill>
                    <a:schemeClr val="dk1"/>
                  </a:solidFill>
                  <a:effectLst/>
                  <a:latin typeface="+mn-lt"/>
                  <a:ea typeface="+mn-ea"/>
                  <a:cs typeface="+mn-cs"/>
                </a:rPr>
                <a:t>𝑚𝑒𝑠</a:t>
              </a:r>
              <a:r>
                <a:rPr lang="es-ES" sz="1100" i="0">
                  <a:solidFill>
                    <a:schemeClr val="dk1"/>
                  </a:solidFill>
                  <a:effectLst/>
                  <a:latin typeface="Cambria Math"/>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𝑚𝑒𝑠</a:t>
              </a:r>
              <a:r>
                <a:rPr lang="es-CO" sz="1100" i="0">
                  <a:solidFill>
                    <a:schemeClr val="dk1"/>
                  </a:solidFill>
                  <a:effectLst/>
                  <a:latin typeface="+mn-lt"/>
                  <a:ea typeface="+mn-ea"/>
                  <a:cs typeface="+mn-cs"/>
                </a:rPr>
                <a:t>)</a:t>
              </a:r>
            </a:p>
            <a:p>
              <a:endParaRPr lang="es-CO" sz="110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Promedio 2020 - Cantidad Promedio 2019)/(Cantidad Promedio 2019)</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baseline="0">
                  <a:solidFill>
                    <a:schemeClr val="dk1"/>
                  </a:solidFill>
                  <a:effectLst/>
                  <a:latin typeface="+mn-lt"/>
                  <a:ea typeface="+mn-ea"/>
                  <a:cs typeface="+mn-cs"/>
                </a:rPr>
                <a:t>Desvios significativos en variación porcentual = </a:t>
              </a:r>
              <a:r>
                <a:rPr lang="es-ES" sz="1600" i="1" baseline="0">
                  <a:solidFill>
                    <a:schemeClr val="dk1"/>
                  </a:solidFill>
                  <a:effectLst/>
                  <a:latin typeface="+mn-lt"/>
                  <a:ea typeface="+mn-ea"/>
                  <a:cs typeface="+mn-cs"/>
                </a:rPr>
                <a:t> </a:t>
              </a:r>
              <a14:m>
                <m:oMath xmlns:m="http://schemas.openxmlformats.org/officeDocument/2006/math">
                  <m:f>
                    <m:fPr>
                      <m:ctrlPr>
                        <a:rPr lang="es-CO" sz="1600" i="1">
                          <a:solidFill>
                            <a:schemeClr val="dk1"/>
                          </a:solidFill>
                          <a:effectLst/>
                          <a:latin typeface="Cambria Math" panose="02040503050406030204" pitchFamily="18" charset="0"/>
                          <a:ea typeface="+mn-ea"/>
                          <a:cs typeface="+mn-cs"/>
                        </a:rPr>
                      </m:ctrlPr>
                    </m:fPr>
                    <m:num>
                      <m:r>
                        <a:rPr lang="es-CO" sz="1600" i="1">
                          <a:solidFill>
                            <a:schemeClr val="dk1"/>
                          </a:solidFill>
                          <a:effectLst/>
                          <a:latin typeface="Cambria Math" panose="02040503050406030204" pitchFamily="18" charset="0"/>
                          <a:ea typeface="+mn-ea"/>
                          <a:cs typeface="+mn-cs"/>
                        </a:rPr>
                        <m:t>𝑥</m:t>
                      </m:r>
                      <m:r>
                        <a:rPr lang="es-CO" sz="1600" i="1">
                          <a:solidFill>
                            <a:schemeClr val="dk1"/>
                          </a:solidFill>
                          <a:effectLst/>
                          <a:latin typeface="Cambria Math" panose="02040503050406030204" pitchFamily="18" charset="0"/>
                          <a:ea typeface="+mn-ea"/>
                          <a:cs typeface="+mn-cs"/>
                        </a:rPr>
                        <m:t>− </m:t>
                      </m:r>
                      <m:acc>
                        <m:accPr>
                          <m:chr m:val="̅"/>
                          <m:ctrlPr>
                            <a:rPr lang="es-CO" sz="1600" i="1">
                              <a:solidFill>
                                <a:schemeClr val="dk1"/>
                              </a:solidFill>
                              <a:effectLst/>
                              <a:latin typeface="Cambria Math" panose="02040503050406030204" pitchFamily="18" charset="0"/>
                              <a:ea typeface="+mn-ea"/>
                              <a:cs typeface="+mn-cs"/>
                            </a:rPr>
                          </m:ctrlPr>
                        </m:accPr>
                        <m:e>
                          <m:r>
                            <a:rPr lang="es-CO" sz="1600" i="1">
                              <a:solidFill>
                                <a:schemeClr val="dk1"/>
                              </a:solidFill>
                              <a:effectLst/>
                              <a:latin typeface="Cambria Math" panose="02040503050406030204" pitchFamily="18" charset="0"/>
                              <a:ea typeface="+mn-ea"/>
                              <a:cs typeface="+mn-cs"/>
                            </a:rPr>
                            <m:t>𝑥</m:t>
                          </m:r>
                        </m:e>
                      </m:acc>
                    </m:num>
                    <m:den>
                      <m:r>
                        <a:rPr lang="es-CO" sz="16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xdr:txBody>
        </xdr:sp>
      </mc:Choice>
      <mc:Fallback xmlns="">
        <xdr:sp macro="" textlink="">
          <xdr:nvSpPr>
            <xdr:cNvPr id="2" name="5 CuadroTexto">
              <a:extLst>
                <a:ext uri="{FF2B5EF4-FFF2-40B4-BE49-F238E27FC236}">
                  <a16:creationId xmlns:a16="http://schemas.microsoft.com/office/drawing/2014/main" id="{7F0C7FC8-B919-429D-8CE9-F098A5B44CC7}"/>
                </a:ext>
              </a:extLst>
            </xdr:cNvPr>
            <xdr:cNvSpPr txBox="1"/>
          </xdr:nvSpPr>
          <xdr:spPr>
            <a:xfrm>
              <a:off x="742950" y="714375"/>
              <a:ext cx="13546311" cy="2690212"/>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t>Esta sección presenta el promedio de las cantidades de energía negociadas durante cada mes del 2018, 2019 y 2020, expresadas en  MBTUD,  este dato se determina teniendo como referencia la fecha de negociación de cada uno de los contratos en el sistema electrónico de gas – SEGAS y la cantidad de contratos suscritos en cada uno de los meses analizados. Se desagrega la información por tipo de mercado, primario, secundario y otras transacciones del mercado mayorista</a:t>
              </a:r>
              <a:r>
                <a:rPr lang="es-CO" sz="1400" baseline="0"/>
                <a:t> (este último, n</a:t>
              </a:r>
              <a:r>
                <a:rPr lang="es-CO" sz="1400"/>
                <a:t>egociaciones registradas entre comercializadores y usuarios no regulados). </a:t>
              </a:r>
            </a:p>
            <a:p>
              <a:endParaRPr lang="es-CO" sz="1400"/>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𝑚𝑒𝑠=</a:t>
              </a:r>
              <a:r>
                <a:rPr lang="es-CO" sz="1100" i="0">
                  <a:solidFill>
                    <a:schemeClr val="dk1"/>
                  </a:solidFill>
                  <a:effectLst/>
                  <a:latin typeface="+mn-lt"/>
                  <a:ea typeface="+mn-ea"/>
                  <a:cs typeface="+mn-cs"/>
                </a:rPr>
                <a:t>(</a:t>
              </a:r>
              <a:r>
                <a:rPr lang="es-ES" sz="1100" i="0">
                  <a:solidFill>
                    <a:schemeClr val="dk1"/>
                  </a:solidFill>
                  <a:effectLst/>
                  <a:latin typeface="Cambria Math"/>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mn-lt"/>
                  <a:ea typeface="+mn-ea"/>
                  <a:cs typeface="+mn-cs"/>
                </a:rPr>
                <a:t>𝑒𝑛 𝑒𝑙 </a:t>
              </a:r>
              <a:r>
                <a:rPr lang="es-ES" sz="1100" i="0">
                  <a:solidFill>
                    <a:schemeClr val="dk1"/>
                  </a:solidFill>
                  <a:effectLst/>
                  <a:latin typeface="+mn-lt"/>
                  <a:ea typeface="+mn-ea"/>
                  <a:cs typeface="+mn-cs"/>
                </a:rPr>
                <a:t>𝑚𝑒𝑠</a:t>
              </a:r>
              <a:r>
                <a:rPr lang="es-ES" sz="1100" i="0">
                  <a:solidFill>
                    <a:schemeClr val="dk1"/>
                  </a:solidFill>
                  <a:effectLst/>
                  <a:latin typeface="Cambria Math"/>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𝑚𝑒𝑠</a:t>
              </a:r>
              <a:r>
                <a:rPr lang="es-CO" sz="1100" i="0">
                  <a:solidFill>
                    <a:schemeClr val="dk1"/>
                  </a:solidFill>
                  <a:effectLst/>
                  <a:latin typeface="+mn-lt"/>
                  <a:ea typeface="+mn-ea"/>
                  <a:cs typeface="+mn-cs"/>
                </a:rPr>
                <a:t>)</a:t>
              </a:r>
            </a:p>
            <a:p>
              <a:endParaRPr lang="es-CO" sz="110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Promedio 2020 - Cantidad Promedio 2019)/(Cantidad Promedio 2019)</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baseline="0">
                  <a:solidFill>
                    <a:schemeClr val="dk1"/>
                  </a:solidFill>
                  <a:effectLst/>
                  <a:latin typeface="+mn-lt"/>
                  <a:ea typeface="+mn-ea"/>
                  <a:cs typeface="+mn-cs"/>
                </a:rPr>
                <a:t>Desvios significativos en variación porcentual = </a:t>
              </a:r>
              <a:r>
                <a:rPr lang="es-ES" sz="1600" i="1" baseline="0">
                  <a:solidFill>
                    <a:schemeClr val="dk1"/>
                  </a:solidFill>
                  <a:effectLst/>
                  <a:latin typeface="+mn-lt"/>
                  <a:ea typeface="+mn-ea"/>
                  <a:cs typeface="+mn-cs"/>
                </a:rPr>
                <a:t> </a:t>
              </a:r>
              <a:r>
                <a:rPr lang="es-CO" sz="16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xdr:txBody>
        </xdr:sp>
      </mc:Fallback>
    </mc:AlternateContent>
    <xdr:clientData/>
  </xdr:twoCellAnchor>
  <xdr:twoCellAnchor>
    <xdr:from>
      <xdr:col>0</xdr:col>
      <xdr:colOff>666751</xdr:colOff>
      <xdr:row>0</xdr:row>
      <xdr:rowOff>76200</xdr:rowOff>
    </xdr:from>
    <xdr:to>
      <xdr:col>12</xdr:col>
      <xdr:colOff>723901</xdr:colOff>
      <xdr:row>3</xdr:row>
      <xdr:rowOff>28575</xdr:rowOff>
    </xdr:to>
    <xdr:sp macro="" textlink="">
      <xdr:nvSpPr>
        <xdr:cNvPr id="3" name="1 Título">
          <a:extLst>
            <a:ext uri="{FF2B5EF4-FFF2-40B4-BE49-F238E27FC236}">
              <a16:creationId xmlns:a16="http://schemas.microsoft.com/office/drawing/2014/main" id="{6230B9AD-EC04-4B00-AE5D-669BEF009E86}"/>
            </a:ext>
          </a:extLst>
        </xdr:cNvPr>
        <xdr:cNvSpPr txBox="1">
          <a:spLocks/>
        </xdr:cNvSpPr>
      </xdr:nvSpPr>
      <xdr:spPr>
        <a:xfrm>
          <a:off x="666751" y="76200"/>
          <a:ext cx="10267950" cy="5238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2. Promedio de las cantidades de energía negociadas durante cada mes del año</a:t>
          </a:r>
        </a:p>
      </xdr:txBody>
    </xdr:sp>
    <xdr:clientData/>
  </xdr:twoCellAnchor>
  <xdr:twoCellAnchor>
    <xdr:from>
      <xdr:col>0</xdr:col>
      <xdr:colOff>738187</xdr:colOff>
      <xdr:row>36</xdr:row>
      <xdr:rowOff>47624</xdr:rowOff>
    </xdr:from>
    <xdr:to>
      <xdr:col>7</xdr:col>
      <xdr:colOff>28575</xdr:colOff>
      <xdr:row>51</xdr:row>
      <xdr:rowOff>152399</xdr:rowOff>
    </xdr:to>
    <xdr:graphicFrame macro="">
      <xdr:nvGraphicFramePr>
        <xdr:cNvPr id="6" name="Gráfico 5">
          <a:extLst>
            <a:ext uri="{FF2B5EF4-FFF2-40B4-BE49-F238E27FC236}">
              <a16:creationId xmlns:a16="http://schemas.microsoft.com/office/drawing/2014/main" id="{AE5227B8-DDAB-4A05-8DD8-4BC10598FD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728661</xdr:colOff>
      <xdr:row>36</xdr:row>
      <xdr:rowOff>57149</xdr:rowOff>
    </xdr:from>
    <xdr:to>
      <xdr:col>14</xdr:col>
      <xdr:colOff>38099</xdr:colOff>
      <xdr:row>51</xdr:row>
      <xdr:rowOff>142874</xdr:rowOff>
    </xdr:to>
    <xdr:graphicFrame macro="">
      <xdr:nvGraphicFramePr>
        <xdr:cNvPr id="7" name="Gráfico 6">
          <a:extLst>
            <a:ext uri="{FF2B5EF4-FFF2-40B4-BE49-F238E27FC236}">
              <a16:creationId xmlns:a16="http://schemas.microsoft.com/office/drawing/2014/main" id="{0DE2A7DA-72CA-4CB6-8305-7C1285CC68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28574</xdr:colOff>
      <xdr:row>36</xdr:row>
      <xdr:rowOff>38099</xdr:rowOff>
    </xdr:from>
    <xdr:to>
      <xdr:col>21</xdr:col>
      <xdr:colOff>28574</xdr:colOff>
      <xdr:row>52</xdr:row>
      <xdr:rowOff>47624</xdr:rowOff>
    </xdr:to>
    <xdr:graphicFrame macro="">
      <xdr:nvGraphicFramePr>
        <xdr:cNvPr id="9" name="Gráfico 8">
          <a:extLst>
            <a:ext uri="{FF2B5EF4-FFF2-40B4-BE49-F238E27FC236}">
              <a16:creationId xmlns:a16="http://schemas.microsoft.com/office/drawing/2014/main" id="{FE0E3422-077F-48E7-A594-1EAFC92C5E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463265</xdr:colOff>
      <xdr:row>1</xdr:row>
      <xdr:rowOff>170566</xdr:rowOff>
    </xdr:from>
    <xdr:to>
      <xdr:col>19</xdr:col>
      <xdr:colOff>908816</xdr:colOff>
      <xdr:row>3</xdr:row>
      <xdr:rowOff>95250</xdr:rowOff>
    </xdr:to>
    <xdr:pic>
      <xdr:nvPicPr>
        <xdr:cNvPr id="16" name="7 Imagen">
          <a:hlinkClick xmlns:r="http://schemas.openxmlformats.org/officeDocument/2006/relationships" r:id="rId4"/>
          <a:extLst>
            <a:ext uri="{FF2B5EF4-FFF2-40B4-BE49-F238E27FC236}">
              <a16:creationId xmlns:a16="http://schemas.microsoft.com/office/drawing/2014/main" id="{AAE726ED-F8A6-4E04-9D6E-9A83F4EE71C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046290" y="361066"/>
          <a:ext cx="445551" cy="305684"/>
        </a:xfrm>
        <a:prstGeom prst="rect">
          <a:avLst/>
        </a:prstGeom>
      </xdr:spPr>
    </xdr:pic>
    <xdr:clientData/>
  </xdr:twoCellAnchor>
  <xdr:twoCellAnchor editAs="oneCell">
    <xdr:from>
      <xdr:col>17</xdr:col>
      <xdr:colOff>447675</xdr:colOff>
      <xdr:row>1</xdr:row>
      <xdr:rowOff>156427</xdr:rowOff>
    </xdr:from>
    <xdr:to>
      <xdr:col>18</xdr:col>
      <xdr:colOff>138843</xdr:colOff>
      <xdr:row>3</xdr:row>
      <xdr:rowOff>99737</xdr:rowOff>
    </xdr:to>
    <xdr:pic>
      <xdr:nvPicPr>
        <xdr:cNvPr id="17" name="8 Imagen">
          <a:hlinkClick xmlns:r="http://schemas.openxmlformats.org/officeDocument/2006/relationships" r:id="rId6"/>
          <a:extLst>
            <a:ext uri="{FF2B5EF4-FFF2-40B4-BE49-F238E27FC236}">
              <a16:creationId xmlns:a16="http://schemas.microsoft.com/office/drawing/2014/main" id="{0F2EDD72-19A3-41D8-AE5A-3FCAE6FB1F2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5506700" y="346927"/>
          <a:ext cx="453168" cy="324310"/>
        </a:xfrm>
        <a:prstGeom prst="rect">
          <a:avLst/>
        </a:prstGeom>
      </xdr:spPr>
    </xdr:pic>
    <xdr:clientData/>
  </xdr:twoCellAnchor>
  <xdr:twoCellAnchor editAs="oneCell">
    <xdr:from>
      <xdr:col>18</xdr:col>
      <xdr:colOff>394607</xdr:colOff>
      <xdr:row>1</xdr:row>
      <xdr:rowOff>40821</xdr:rowOff>
    </xdr:from>
    <xdr:to>
      <xdr:col>19</xdr:col>
      <xdr:colOff>239580</xdr:colOff>
      <xdr:row>4</xdr:row>
      <xdr:rowOff>69395</xdr:rowOff>
    </xdr:to>
    <xdr:pic>
      <xdr:nvPicPr>
        <xdr:cNvPr id="10" name="Imagen 6">
          <a:hlinkClick xmlns:r="http://schemas.openxmlformats.org/officeDocument/2006/relationships" r:id="rId8"/>
          <a:extLst>
            <a:ext uri="{FF2B5EF4-FFF2-40B4-BE49-F238E27FC236}">
              <a16:creationId xmlns:a16="http://schemas.microsoft.com/office/drawing/2014/main" id="{B10830B5-99AB-40CD-9333-FD02BCDB5D0C}"/>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6233321" y="231321"/>
          <a:ext cx="606973" cy="6000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66675</xdr:rowOff>
    </xdr:from>
    <xdr:to>
      <xdr:col>14</xdr:col>
      <xdr:colOff>609705</xdr:colOff>
      <xdr:row>3</xdr:row>
      <xdr:rowOff>148317</xdr:rowOff>
    </xdr:to>
    <xdr:sp macro="" textlink="">
      <xdr:nvSpPr>
        <xdr:cNvPr id="2" name="1 Título">
          <a:extLst>
            <a:ext uri="{FF2B5EF4-FFF2-40B4-BE49-F238E27FC236}">
              <a16:creationId xmlns:a16="http://schemas.microsoft.com/office/drawing/2014/main" id="{82BF65CF-6DB6-4EC0-92B7-B58BD26866B9}"/>
            </a:ext>
          </a:extLst>
        </xdr:cNvPr>
        <xdr:cNvSpPr txBox="1">
          <a:spLocks/>
        </xdr:cNvSpPr>
      </xdr:nvSpPr>
      <xdr:spPr>
        <a:xfrm>
          <a:off x="704850" y="66675"/>
          <a:ext cx="11849205" cy="653142"/>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3. Promedio de las cantidades de energía negociadas diariamente </a:t>
          </a:r>
        </a:p>
      </xdr:txBody>
    </xdr:sp>
    <xdr:clientData/>
  </xdr:twoCellAnchor>
  <xdr:twoCellAnchor>
    <xdr:from>
      <xdr:col>0</xdr:col>
      <xdr:colOff>742950</xdr:colOff>
      <xdr:row>3</xdr:row>
      <xdr:rowOff>152400</xdr:rowOff>
    </xdr:from>
    <xdr:to>
      <xdr:col>14</xdr:col>
      <xdr:colOff>971550</xdr:colOff>
      <xdr:row>10</xdr:row>
      <xdr:rowOff>171450</xdr:rowOff>
    </xdr:to>
    <xdr:sp macro="" textlink="">
      <xdr:nvSpPr>
        <xdr:cNvPr id="3" name="2 CuadroTexto">
          <a:extLst>
            <a:ext uri="{FF2B5EF4-FFF2-40B4-BE49-F238E27FC236}">
              <a16:creationId xmlns:a16="http://schemas.microsoft.com/office/drawing/2014/main" id="{34949E7A-D6A0-482B-9D9E-3DA0AFC9A900}"/>
            </a:ext>
          </a:extLst>
        </xdr:cNvPr>
        <xdr:cNvSpPr txBox="1"/>
      </xdr:nvSpPr>
      <xdr:spPr>
        <a:xfrm>
          <a:off x="742950" y="723900"/>
          <a:ext cx="12172950" cy="135255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promedio de las cantidades de energía negociadas diariamente durante el  2020, expresadas en MBTUD, este dato es determinado teniendo como referencia la fecha de negociación de cada uno de los contratos en el sistema electrónico de gas – SEGAS sobre la cantidad de contratos suscritos diariamente.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a:t>
          </a:r>
          <a:r>
            <a:rPr lang="es-CO" sz="1100" b="0" i="0">
              <a:solidFill>
                <a:schemeClr val="dk1"/>
              </a:solidFill>
              <a:effectLst/>
              <a:latin typeface="Cambria Math"/>
              <a:ea typeface="+mn-ea"/>
              <a:cs typeface="+mn-cs"/>
            </a:rPr>
            <a:t>𝑑𝑖𝑎𝑟𝑖𝑜</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Cambria Math"/>
              <a:ea typeface="+mn-ea"/>
              <a:cs typeface="+mn-cs"/>
            </a:rPr>
            <a:t>𝑑𝑖𝑎𝑟𝑖𝑎𝑚𝑒𝑛𝑡𝑒</a:t>
          </a:r>
          <a:r>
            <a:rPr lang="es-ES" sz="1100" b="0" i="0">
              <a:solidFill>
                <a:schemeClr val="dk1"/>
              </a:solidFill>
              <a:effectLst/>
              <a:latin typeface="+mn-lt"/>
              <a:ea typeface="+mn-ea"/>
              <a:cs typeface="+mn-cs"/>
            </a:rPr>
            <a:t>〗</a:t>
          </a:r>
          <a:r>
            <a:rPr lang="es-CO" sz="1100" b="0" i="0">
              <a:solidFill>
                <a:schemeClr val="dk1"/>
              </a:solidFill>
              <a:effectLst/>
              <a:latin typeface="+mn-lt"/>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a:t>
          </a:r>
          <a:r>
            <a:rPr lang="es-CO" sz="1100" b="0" i="0">
              <a:solidFill>
                <a:schemeClr val="dk1"/>
              </a:solidFill>
              <a:effectLst/>
              <a:latin typeface="Cambria Math"/>
              <a:ea typeface="+mn-ea"/>
              <a:cs typeface="+mn-cs"/>
            </a:rPr>
            <a:t>𝑑𝑖𝑎𝑟𝑖𝑜𝑠</a:t>
          </a:r>
          <a:r>
            <a:rPr lang="es-CO" sz="1100" b="0" i="0">
              <a:solidFill>
                <a:schemeClr val="dk1"/>
              </a:solidFill>
              <a:effectLst/>
              <a:latin typeface="+mn-lt"/>
              <a:ea typeface="+mn-ea"/>
              <a:cs typeface="+mn-cs"/>
            </a:rPr>
            <a:t>)</a:t>
          </a:r>
        </a:p>
        <a:p>
          <a:endParaRPr lang="es-CO" sz="1100" b="0" i="0">
            <a:solidFill>
              <a:schemeClr val="dk1"/>
            </a:solidFill>
            <a:effectLst/>
            <a:latin typeface="+mn-lt"/>
            <a:ea typeface="+mn-ea"/>
            <a:cs typeface="+mn-cs"/>
          </a:endParaRPr>
        </a:p>
        <a:p>
          <a:endParaRPr lang="es-CO" sz="1800"/>
        </a:p>
      </xdr:txBody>
    </xdr:sp>
    <xdr:clientData/>
  </xdr:twoCellAnchor>
  <xdr:twoCellAnchor editAs="oneCell">
    <xdr:from>
      <xdr:col>15</xdr:col>
      <xdr:colOff>187041</xdr:colOff>
      <xdr:row>1</xdr:row>
      <xdr:rowOff>151516</xdr:rowOff>
    </xdr:from>
    <xdr:to>
      <xdr:col>15</xdr:col>
      <xdr:colOff>525265</xdr:colOff>
      <xdr:row>3</xdr:row>
      <xdr:rowOff>2565</xdr:rowOff>
    </xdr:to>
    <xdr:pic>
      <xdr:nvPicPr>
        <xdr:cNvPr id="8" name="7 Imagen">
          <a:hlinkClick xmlns:r="http://schemas.openxmlformats.org/officeDocument/2006/relationships" r:id="rId1"/>
          <a:extLst>
            <a:ext uri="{FF2B5EF4-FFF2-40B4-BE49-F238E27FC236}">
              <a16:creationId xmlns:a16="http://schemas.microsoft.com/office/drawing/2014/main" id="{984FCE34-EDC8-42AC-B0FE-6F0F114595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60091" y="342016"/>
          <a:ext cx="338224" cy="232049"/>
        </a:xfrm>
        <a:prstGeom prst="rect">
          <a:avLst/>
        </a:prstGeom>
      </xdr:spPr>
    </xdr:pic>
    <xdr:clientData/>
  </xdr:twoCellAnchor>
  <xdr:twoCellAnchor editAs="oneCell">
    <xdr:from>
      <xdr:col>13</xdr:col>
      <xdr:colOff>647700</xdr:colOff>
      <xdr:row>1</xdr:row>
      <xdr:rowOff>137377</xdr:rowOff>
    </xdr:from>
    <xdr:to>
      <xdr:col>14</xdr:col>
      <xdr:colOff>20156</xdr:colOff>
      <xdr:row>3</xdr:row>
      <xdr:rowOff>2565</xdr:rowOff>
    </xdr:to>
    <xdr:pic>
      <xdr:nvPicPr>
        <xdr:cNvPr id="9" name="8 Imagen">
          <a:hlinkClick xmlns:r="http://schemas.openxmlformats.org/officeDocument/2006/relationships" r:id="rId3"/>
          <a:extLst>
            <a:ext uri="{FF2B5EF4-FFF2-40B4-BE49-F238E27FC236}">
              <a16:creationId xmlns:a16="http://schemas.microsoft.com/office/drawing/2014/main" id="{C35FD3F4-705B-4AF9-B6F5-64A7A81EDD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620500" y="327877"/>
          <a:ext cx="344006" cy="246188"/>
        </a:xfrm>
        <a:prstGeom prst="rect">
          <a:avLst/>
        </a:prstGeom>
      </xdr:spPr>
    </xdr:pic>
    <xdr:clientData/>
  </xdr:twoCellAnchor>
  <xdr:twoCellAnchor editAs="oneCell">
    <xdr:from>
      <xdr:col>14</xdr:col>
      <xdr:colOff>280146</xdr:colOff>
      <xdr:row>0</xdr:row>
      <xdr:rowOff>100854</xdr:rowOff>
    </xdr:from>
    <xdr:to>
      <xdr:col>14</xdr:col>
      <xdr:colOff>887119</xdr:colOff>
      <xdr:row>3</xdr:row>
      <xdr:rowOff>129428</xdr:rowOff>
    </xdr:to>
    <xdr:pic>
      <xdr:nvPicPr>
        <xdr:cNvPr id="10" name="Imagen 6">
          <a:hlinkClick xmlns:r="http://schemas.openxmlformats.org/officeDocument/2006/relationships" r:id="rId5"/>
          <a:extLst>
            <a:ext uri="{FF2B5EF4-FFF2-40B4-BE49-F238E27FC236}">
              <a16:creationId xmlns:a16="http://schemas.microsoft.com/office/drawing/2014/main" id="{8D41467D-2F22-40C5-B93F-576E4E2BAE1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225617" y="100854"/>
          <a:ext cx="606973" cy="6000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361950</xdr:colOff>
      <xdr:row>13</xdr:row>
      <xdr:rowOff>180975</xdr:rowOff>
    </xdr:from>
    <xdr:to>
      <xdr:col>13</xdr:col>
      <xdr:colOff>57150</xdr:colOff>
      <xdr:row>22</xdr:row>
      <xdr:rowOff>66674</xdr:rowOff>
    </xdr:to>
    <xdr:graphicFrame macro="">
      <xdr:nvGraphicFramePr>
        <xdr:cNvPr id="9" name="Gráfico 8">
          <a:extLst>
            <a:ext uri="{FF2B5EF4-FFF2-40B4-BE49-F238E27FC236}">
              <a16:creationId xmlns:a16="http://schemas.microsoft.com/office/drawing/2014/main" id="{C169B089-37A5-468E-977E-7345CCE3BD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0</xdr:row>
      <xdr:rowOff>0</xdr:rowOff>
    </xdr:from>
    <xdr:to>
      <xdr:col>13</xdr:col>
      <xdr:colOff>238126</xdr:colOff>
      <xdr:row>2</xdr:row>
      <xdr:rowOff>171450</xdr:rowOff>
    </xdr:to>
    <xdr:sp macro="" textlink="">
      <xdr:nvSpPr>
        <xdr:cNvPr id="10" name="1 Título">
          <a:extLst>
            <a:ext uri="{FF2B5EF4-FFF2-40B4-BE49-F238E27FC236}">
              <a16:creationId xmlns:a16="http://schemas.microsoft.com/office/drawing/2014/main" id="{CF55AA55-78D5-443A-AAF9-0839CF4E8840}"/>
            </a:ext>
          </a:extLst>
        </xdr:cNvPr>
        <xdr:cNvSpPr txBox="1">
          <a:spLocks/>
        </xdr:cNvSpPr>
      </xdr:nvSpPr>
      <xdr:spPr>
        <a:xfrm>
          <a:off x="762001" y="0"/>
          <a:ext cx="9944100" cy="5524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4. Cantidad total de energía negociada durante el año</a:t>
          </a:r>
        </a:p>
      </xdr:txBody>
    </xdr:sp>
    <xdr:clientData/>
  </xdr:twoCellAnchor>
  <xdr:twoCellAnchor>
    <xdr:from>
      <xdr:col>1</xdr:col>
      <xdr:colOff>0</xdr:colOff>
      <xdr:row>3</xdr:row>
      <xdr:rowOff>0</xdr:rowOff>
    </xdr:from>
    <xdr:to>
      <xdr:col>13</xdr:col>
      <xdr:colOff>38100</xdr:colOff>
      <xdr:row>13</xdr:row>
      <xdr:rowOff>9525</xdr:rowOff>
    </xdr:to>
    <xdr:sp macro="" textlink="">
      <xdr:nvSpPr>
        <xdr:cNvPr id="11" name="2 CuadroTexto">
          <a:extLst>
            <a:ext uri="{FF2B5EF4-FFF2-40B4-BE49-F238E27FC236}">
              <a16:creationId xmlns:a16="http://schemas.microsoft.com/office/drawing/2014/main" id="{8C066C26-5B01-4DB7-AAFE-10A23095F221}"/>
            </a:ext>
          </a:extLst>
        </xdr:cNvPr>
        <xdr:cNvSpPr txBox="1"/>
      </xdr:nvSpPr>
      <xdr:spPr>
        <a:xfrm>
          <a:off x="762000" y="571500"/>
          <a:ext cx="9744075" cy="1914525"/>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2018</a:t>
          </a:r>
          <a:r>
            <a:rPr lang="es-CO" sz="1400" baseline="0">
              <a:solidFill>
                <a:schemeClr val="dk1"/>
              </a:solidFill>
              <a:effectLst/>
              <a:latin typeface="+mn-lt"/>
              <a:ea typeface="+mn-ea"/>
              <a:cs typeface="+mn-cs"/>
            </a:rPr>
            <a:t>, 2019 y 2020</a:t>
          </a:r>
          <a:r>
            <a:rPr lang="es-CO" sz="1400">
              <a:solidFill>
                <a:schemeClr val="dk1"/>
              </a:solidFill>
              <a:effectLst/>
              <a:latin typeface="+mn-lt"/>
              <a:ea typeface="+mn-ea"/>
              <a:cs typeface="+mn-cs"/>
            </a:rPr>
            <a:t>, expresadas en </a:t>
          </a:r>
          <a:r>
            <a:rPr lang="es-CO" sz="1400" b="1">
              <a:solidFill>
                <a:schemeClr val="dk1"/>
              </a:solidFill>
              <a:effectLst/>
              <a:latin typeface="+mn-lt"/>
              <a:ea typeface="+mn-ea"/>
              <a:cs typeface="+mn-cs"/>
            </a:rPr>
            <a:t>MBTU</a:t>
          </a:r>
          <a:r>
            <a:rPr lang="es-CO" sz="1400">
              <a:solidFill>
                <a:schemeClr val="dk1"/>
              </a:solidFill>
              <a:effectLst/>
              <a:latin typeface="+mn-lt"/>
              <a:ea typeface="+mn-ea"/>
              <a:cs typeface="+mn-cs"/>
            </a:rPr>
            <a:t>, este dato se calcula teniendo como referencia la fecha de negociación de cada uno de los contratos en el sistema electrónico de gas – SEGAS y la agregación de las cantidades transadas en el año. Se presenta la información desagregada para el mercado primario, secundario y otras transacciones del mercado mayorista.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0">
              <a:solidFill>
                <a:schemeClr val="dk1"/>
              </a:solidFill>
              <a:effectLst/>
              <a:latin typeface="+mn-lt"/>
              <a:ea typeface="+mn-ea"/>
              <a:cs typeface="+mn-cs"/>
            </a:rPr>
            <a:t>𝐶𝑎𝑛𝑡𝑖𝑑𝑎𝑑 𝑡𝑜𝑡𝑎𝑙 𝑑𝑒 𝑒𝑛𝑒𝑟𝑔í𝑎 𝑛𝑒𝑔𝑜𝑐𝑖𝑎𝑑𝑎 𝑎𝑛𝑢𝑎𝑙= </a:t>
          </a:r>
          <a:r>
            <a:rPr lang="es-CO" sz="1100" i="0">
              <a:solidFill>
                <a:schemeClr val="dk1"/>
              </a:solidFill>
              <a:effectLst/>
              <a:latin typeface="+mn-lt"/>
              <a:ea typeface="+mn-ea"/>
              <a:cs typeface="+mn-cs"/>
            </a:rPr>
            <a:t>∑1</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𝐸𝑛𝑒𝑟𝑔í𝑎 𝑛𝑒𝑔𝑜𝑐𝑖𝑎𝑑𝑎 𝑑𝑢𝑟𝑎𝑛𝑡𝑒 cada día de gas</a:t>
          </a:r>
          <a:r>
            <a:rPr lang="es-CO" sz="1100" b="0" i="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2020 - Cantidad Total 2019)/(Cantidad Total 2019)</a:t>
          </a:r>
        </a:p>
        <a:p>
          <a:pPr marL="0" marR="0" indent="0" defTabSz="914400" eaLnBrk="1" fontAlgn="auto" latinLnBrk="0" hangingPunct="1">
            <a:lnSpc>
              <a:spcPct val="100000"/>
            </a:lnSpc>
            <a:spcBef>
              <a:spcPts val="0"/>
            </a:spcBef>
            <a:spcAft>
              <a:spcPts val="0"/>
            </a:spcAft>
            <a:buClrTx/>
            <a:buSzTx/>
            <a:buFontTx/>
            <a:buNone/>
            <a:tabLst/>
            <a:defRPr/>
          </a:pP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endParaRPr lang="es-CO" sz="1800"/>
        </a:p>
      </xdr:txBody>
    </xdr:sp>
    <xdr:clientData/>
  </xdr:twoCellAnchor>
  <xdr:twoCellAnchor editAs="oneCell">
    <xdr:from>
      <xdr:col>13</xdr:col>
      <xdr:colOff>133041</xdr:colOff>
      <xdr:row>1</xdr:row>
      <xdr:rowOff>34651</xdr:rowOff>
    </xdr:from>
    <xdr:to>
      <xdr:col>13</xdr:col>
      <xdr:colOff>471265</xdr:colOff>
      <xdr:row>2</xdr:row>
      <xdr:rowOff>76200</xdr:rowOff>
    </xdr:to>
    <xdr:pic>
      <xdr:nvPicPr>
        <xdr:cNvPr id="6" name="7 Imagen">
          <a:hlinkClick xmlns:r="http://schemas.openxmlformats.org/officeDocument/2006/relationships" r:id="rId2"/>
          <a:extLst>
            <a:ext uri="{FF2B5EF4-FFF2-40B4-BE49-F238E27FC236}">
              <a16:creationId xmlns:a16="http://schemas.microsoft.com/office/drawing/2014/main" id="{D8EB039A-2E4A-44D6-B8DA-F39D40E73D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01016" y="225151"/>
          <a:ext cx="338224" cy="232049"/>
        </a:xfrm>
        <a:prstGeom prst="rect">
          <a:avLst/>
        </a:prstGeom>
      </xdr:spPr>
    </xdr:pic>
    <xdr:clientData/>
  </xdr:twoCellAnchor>
  <xdr:twoCellAnchor editAs="oneCell">
    <xdr:from>
      <xdr:col>11</xdr:col>
      <xdr:colOff>117450</xdr:colOff>
      <xdr:row>1</xdr:row>
      <xdr:rowOff>20512</xdr:rowOff>
    </xdr:from>
    <xdr:to>
      <xdr:col>11</xdr:col>
      <xdr:colOff>461456</xdr:colOff>
      <xdr:row>2</xdr:row>
      <xdr:rowOff>76200</xdr:rowOff>
    </xdr:to>
    <xdr:pic>
      <xdr:nvPicPr>
        <xdr:cNvPr id="7" name="8 Imagen">
          <a:hlinkClick xmlns:r="http://schemas.openxmlformats.org/officeDocument/2006/relationships" r:id="rId4"/>
          <a:extLst>
            <a:ext uri="{FF2B5EF4-FFF2-40B4-BE49-F238E27FC236}">
              <a16:creationId xmlns:a16="http://schemas.microsoft.com/office/drawing/2014/main" id="{812FE11D-BAC6-4EFE-BE0B-961B5006000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061425" y="211012"/>
          <a:ext cx="344006" cy="246188"/>
        </a:xfrm>
        <a:prstGeom prst="rect">
          <a:avLst/>
        </a:prstGeom>
      </xdr:spPr>
    </xdr:pic>
    <xdr:clientData/>
  </xdr:twoCellAnchor>
  <xdr:twoCellAnchor editAs="oneCell">
    <xdr:from>
      <xdr:col>11</xdr:col>
      <xdr:colOff>714375</xdr:colOff>
      <xdr:row>0</xdr:row>
      <xdr:rowOff>0</xdr:rowOff>
    </xdr:from>
    <xdr:to>
      <xdr:col>12</xdr:col>
      <xdr:colOff>559348</xdr:colOff>
      <xdr:row>3</xdr:row>
      <xdr:rowOff>28574</xdr:rowOff>
    </xdr:to>
    <xdr:pic>
      <xdr:nvPicPr>
        <xdr:cNvPr id="13" name="Imagen 6">
          <a:hlinkClick xmlns:r="http://schemas.openxmlformats.org/officeDocument/2006/relationships" r:id="rId6"/>
          <a:extLst>
            <a:ext uri="{FF2B5EF4-FFF2-40B4-BE49-F238E27FC236}">
              <a16:creationId xmlns:a16="http://schemas.microsoft.com/office/drawing/2014/main" id="{9F2C652C-3694-4802-939A-216192AAF306}"/>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9791700" y="0"/>
          <a:ext cx="606973" cy="6000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742949</xdr:colOff>
      <xdr:row>33</xdr:row>
      <xdr:rowOff>28575</xdr:rowOff>
    </xdr:from>
    <xdr:to>
      <xdr:col>7</xdr:col>
      <xdr:colOff>9524</xdr:colOff>
      <xdr:row>49</xdr:row>
      <xdr:rowOff>9525</xdr:rowOff>
    </xdr:to>
    <xdr:graphicFrame macro="">
      <xdr:nvGraphicFramePr>
        <xdr:cNvPr id="2" name="Gráfico 1">
          <a:extLst>
            <a:ext uri="{FF2B5EF4-FFF2-40B4-BE49-F238E27FC236}">
              <a16:creationId xmlns:a16="http://schemas.microsoft.com/office/drawing/2014/main" id="{4BD68F88-D860-4508-A0D5-E930E98EFC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742950</xdr:colOff>
      <xdr:row>33</xdr:row>
      <xdr:rowOff>28574</xdr:rowOff>
    </xdr:from>
    <xdr:to>
      <xdr:col>13</xdr:col>
      <xdr:colOff>1466850</xdr:colOff>
      <xdr:row>48</xdr:row>
      <xdr:rowOff>171449</xdr:rowOff>
    </xdr:to>
    <xdr:graphicFrame macro="">
      <xdr:nvGraphicFramePr>
        <xdr:cNvPr id="3" name="Gráfico 2">
          <a:extLst>
            <a:ext uri="{FF2B5EF4-FFF2-40B4-BE49-F238E27FC236}">
              <a16:creationId xmlns:a16="http://schemas.microsoft.com/office/drawing/2014/main" id="{42FBA6E6-CAF0-486E-8863-198E279E5B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761999</xdr:colOff>
      <xdr:row>33</xdr:row>
      <xdr:rowOff>57150</xdr:rowOff>
    </xdr:from>
    <xdr:to>
      <xdr:col>21</xdr:col>
      <xdr:colOff>19049</xdr:colOff>
      <xdr:row>48</xdr:row>
      <xdr:rowOff>152400</xdr:rowOff>
    </xdr:to>
    <xdr:graphicFrame macro="">
      <xdr:nvGraphicFramePr>
        <xdr:cNvPr id="4" name="Gráfico 3">
          <a:extLst>
            <a:ext uri="{FF2B5EF4-FFF2-40B4-BE49-F238E27FC236}">
              <a16:creationId xmlns:a16="http://schemas.microsoft.com/office/drawing/2014/main" id="{D5E5A1BE-60D9-4FFE-B1EC-01EFA3EB3C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695325</xdr:colOff>
      <xdr:row>0</xdr:row>
      <xdr:rowOff>95250</xdr:rowOff>
    </xdr:from>
    <xdr:to>
      <xdr:col>11</xdr:col>
      <xdr:colOff>19050</xdr:colOff>
      <xdr:row>2</xdr:row>
      <xdr:rowOff>171450</xdr:rowOff>
    </xdr:to>
    <xdr:sp macro="" textlink="">
      <xdr:nvSpPr>
        <xdr:cNvPr id="5" name="1 Título">
          <a:extLst>
            <a:ext uri="{FF2B5EF4-FFF2-40B4-BE49-F238E27FC236}">
              <a16:creationId xmlns:a16="http://schemas.microsoft.com/office/drawing/2014/main" id="{6E66DDE7-AF28-434E-8A7C-08607527B45B}"/>
            </a:ext>
          </a:extLst>
        </xdr:cNvPr>
        <xdr:cNvSpPr txBox="1">
          <a:spLocks/>
        </xdr:cNvSpPr>
      </xdr:nvSpPr>
      <xdr:spPr>
        <a:xfrm>
          <a:off x="695325" y="95250"/>
          <a:ext cx="8410575" cy="4572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5. Cantidad total de energía negociada durante cada mes del año </a:t>
          </a:r>
        </a:p>
      </xdr:txBody>
    </xdr:sp>
    <xdr:clientData/>
  </xdr:twoCellAnchor>
  <xdr:twoCellAnchor>
    <xdr:from>
      <xdr:col>1</xdr:col>
      <xdr:colOff>9525</xdr:colOff>
      <xdr:row>3</xdr:row>
      <xdr:rowOff>95250</xdr:rowOff>
    </xdr:from>
    <xdr:to>
      <xdr:col>20</xdr:col>
      <xdr:colOff>1409700</xdr:colOff>
      <xdr:row>14</xdr:row>
      <xdr:rowOff>133350</xdr:rowOff>
    </xdr:to>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a16="http://schemas.microsoft.com/office/drawing/2014/main" id="{CEE06346-C496-4D89-AC68-C1D180E66660}"/>
                </a:ext>
              </a:extLst>
            </xdr:cNvPr>
            <xdr:cNvSpPr txBox="1"/>
          </xdr:nvSpPr>
          <xdr:spPr>
            <a:xfrm>
              <a:off x="771525" y="666750"/>
              <a:ext cx="17297400" cy="213360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cada mes del 2018, 2019 y</a:t>
              </a:r>
              <a:r>
                <a:rPr lang="es-CO" sz="1400" baseline="0">
                  <a:solidFill>
                    <a:schemeClr val="dk1"/>
                  </a:solidFill>
                  <a:effectLst/>
                  <a:latin typeface="+mn-lt"/>
                  <a:ea typeface="+mn-ea"/>
                  <a:cs typeface="+mn-cs"/>
                </a:rPr>
                <a:t> 2020</a:t>
              </a:r>
              <a:r>
                <a:rPr lang="es-CO" sz="1400">
                  <a:solidFill>
                    <a:schemeClr val="dk1"/>
                  </a:solidFill>
                  <a:effectLst/>
                  <a:latin typeface="+mn-lt"/>
                  <a:ea typeface="+mn-ea"/>
                  <a:cs typeface="+mn-cs"/>
                </a:rPr>
                <a:t>, expresadas en MBTU, este dato se calcula teniendo como referencia la fecha de negociación de cada uno de los contratos en el sistema electrónico de gas – SEGAS.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𝑡𝑜𝑡𝑎𝑙 𝑑𝑒 𝑒𝑛𝑒𝑟𝑔í𝑎 𝑛𝑒𝑔𝑜𝑐𝑖𝑎𝑑𝑎 </a:t>
              </a:r>
              <a:r>
                <a:rPr lang="es-CO" sz="1100" b="0" i="0">
                  <a:solidFill>
                    <a:schemeClr val="dk1"/>
                  </a:solidFill>
                  <a:effectLst/>
                  <a:latin typeface="Cambria Math"/>
                  <a:ea typeface="+mn-ea"/>
                  <a:cs typeface="+mn-cs"/>
                </a:rPr>
                <a:t>𝑚𝑒𝑛𝑠𝑢𝑎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▒〖𝐸𝑛𝑒𝑟𝑔í𝑎 𝑛𝑒𝑔𝑜𝑐𝑖𝑎𝑑𝑎 𝑑𝑢𝑟𝑎𝑛𝑡𝑒 </a:t>
              </a:r>
              <a:r>
                <a:rPr lang="es-CO" sz="1100" b="0" i="0">
                  <a:solidFill>
                    <a:schemeClr val="dk1"/>
                  </a:solidFill>
                  <a:effectLst/>
                  <a:latin typeface="Cambria Math"/>
                  <a:ea typeface="+mn-ea"/>
                  <a:cs typeface="+mn-cs"/>
                </a:rPr>
                <a:t>𝑐𝑎𝑑𝑎 𝑚𝑒𝑠 𝑑</a:t>
              </a:r>
              <a:r>
                <a:rPr lang="es-CO" sz="1100" b="0" i="0">
                  <a:solidFill>
                    <a:schemeClr val="dk1"/>
                  </a:solidFill>
                  <a:effectLst/>
                  <a:latin typeface="+mn-lt"/>
                  <a:ea typeface="+mn-ea"/>
                  <a:cs typeface="+mn-cs"/>
                </a:rPr>
                <a:t>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 〗</a:t>
              </a:r>
            </a:p>
            <a:p>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2020 - Cantidad Total 2019)/(Cantidad Total 2019)</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eaLnBrk="1" fontAlgn="auto" latinLnBrk="0" hangingPunct="1"/>
              <a:r>
                <a:rPr lang="es-ES" sz="1100" i="1" baseline="0">
                  <a:solidFill>
                    <a:schemeClr val="dk1"/>
                  </a:solidFill>
                  <a:effectLst/>
                  <a:latin typeface="+mn-lt"/>
                  <a:ea typeface="+mn-ea"/>
                  <a:cs typeface="+mn-cs"/>
                </a:rPr>
                <a:t>Desvios significativos en variación porcentual =  </a:t>
              </a:r>
              <a14:m>
                <m:oMath xmlns:m="http://schemas.openxmlformats.org/officeDocument/2006/math">
                  <m:f>
                    <m:fPr>
                      <m:ctrlPr>
                        <a:rPr lang="es-CO" sz="1100" i="1">
                          <a:solidFill>
                            <a:schemeClr val="dk1"/>
                          </a:solidFill>
                          <a:effectLst/>
                          <a:latin typeface="Cambria Math" panose="02040503050406030204" pitchFamily="18" charset="0"/>
                          <a:ea typeface="+mn-ea"/>
                          <a:cs typeface="+mn-cs"/>
                        </a:rPr>
                      </m:ctrlPr>
                    </m:fPr>
                    <m:num>
                      <m:r>
                        <a:rPr lang="es-CO" sz="1100" i="1">
                          <a:solidFill>
                            <a:schemeClr val="dk1"/>
                          </a:solidFill>
                          <a:effectLst/>
                          <a:latin typeface="Cambria Math" panose="02040503050406030204" pitchFamily="18" charset="0"/>
                          <a:ea typeface="+mn-ea"/>
                          <a:cs typeface="+mn-cs"/>
                        </a:rPr>
                        <m:t>𝑥</m:t>
                      </m:r>
                      <m:r>
                        <a:rPr lang="es-CO" sz="1100" i="1">
                          <a:solidFill>
                            <a:schemeClr val="dk1"/>
                          </a:solidFill>
                          <a:effectLst/>
                          <a:latin typeface="Cambria Math" panose="02040503050406030204" pitchFamily="18" charset="0"/>
                          <a:ea typeface="+mn-ea"/>
                          <a:cs typeface="+mn-cs"/>
                        </a:rPr>
                        <m:t>− </m:t>
                      </m:r>
                      <m:acc>
                        <m:accPr>
                          <m:chr m:val="̅"/>
                          <m:ctrlPr>
                            <a:rPr lang="es-CO" sz="1100" i="1">
                              <a:solidFill>
                                <a:schemeClr val="dk1"/>
                              </a:solidFill>
                              <a:effectLst/>
                              <a:latin typeface="Cambria Math" panose="02040503050406030204" pitchFamily="18" charset="0"/>
                              <a:ea typeface="+mn-ea"/>
                              <a:cs typeface="+mn-cs"/>
                            </a:rPr>
                          </m:ctrlPr>
                        </m:accPr>
                        <m:e>
                          <m:r>
                            <a:rPr lang="es-CO" sz="1100" i="1">
                              <a:solidFill>
                                <a:schemeClr val="dk1"/>
                              </a:solidFill>
                              <a:effectLst/>
                              <a:latin typeface="Cambria Math" panose="02040503050406030204" pitchFamily="18" charset="0"/>
                              <a:ea typeface="+mn-ea"/>
                              <a:cs typeface="+mn-cs"/>
                            </a:rPr>
                            <m:t>𝑥</m:t>
                          </m:r>
                        </m:e>
                      </m:acc>
                    </m:num>
                    <m:den>
                      <m:r>
                        <a:rPr lang="es-CO" sz="11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endParaRPr lang="es-CO">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mc:Choice>
      <mc:Fallback xmlns="">
        <xdr:sp macro="" textlink="">
          <xdr:nvSpPr>
            <xdr:cNvPr id="6" name="5 CuadroTexto">
              <a:extLst>
                <a:ext uri="{FF2B5EF4-FFF2-40B4-BE49-F238E27FC236}">
                  <a16:creationId xmlns:a16="http://schemas.microsoft.com/office/drawing/2014/main" id="{CEE06346-C496-4D89-AC68-C1D180E66660}"/>
                </a:ext>
              </a:extLst>
            </xdr:cNvPr>
            <xdr:cNvSpPr txBox="1"/>
          </xdr:nvSpPr>
          <xdr:spPr>
            <a:xfrm>
              <a:off x="771525" y="666750"/>
              <a:ext cx="17297400" cy="213360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cada mes del 2018, 2019 y</a:t>
              </a:r>
              <a:r>
                <a:rPr lang="es-CO" sz="1400" baseline="0">
                  <a:solidFill>
                    <a:schemeClr val="dk1"/>
                  </a:solidFill>
                  <a:effectLst/>
                  <a:latin typeface="+mn-lt"/>
                  <a:ea typeface="+mn-ea"/>
                  <a:cs typeface="+mn-cs"/>
                </a:rPr>
                <a:t> 2020</a:t>
              </a:r>
              <a:r>
                <a:rPr lang="es-CO" sz="1400">
                  <a:solidFill>
                    <a:schemeClr val="dk1"/>
                  </a:solidFill>
                  <a:effectLst/>
                  <a:latin typeface="+mn-lt"/>
                  <a:ea typeface="+mn-ea"/>
                  <a:cs typeface="+mn-cs"/>
                </a:rPr>
                <a:t>, expresadas en MBTU, este dato se calcula teniendo como referencia la fecha de negociación de cada uno de los contratos en el sistema electrónico de gas – SEGAS.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𝑡𝑜𝑡𝑎𝑙 𝑑𝑒 𝑒𝑛𝑒𝑟𝑔í𝑎 𝑛𝑒𝑔𝑜𝑐𝑖𝑎𝑑𝑎 </a:t>
              </a:r>
              <a:r>
                <a:rPr lang="es-CO" sz="1100" b="0" i="0">
                  <a:solidFill>
                    <a:schemeClr val="dk1"/>
                  </a:solidFill>
                  <a:effectLst/>
                  <a:latin typeface="Cambria Math"/>
                  <a:ea typeface="+mn-ea"/>
                  <a:cs typeface="+mn-cs"/>
                </a:rPr>
                <a:t>𝑚𝑒𝑛𝑠𝑢𝑎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▒〖𝐸𝑛𝑒𝑟𝑔í𝑎 𝑛𝑒𝑔𝑜𝑐𝑖𝑎𝑑𝑎 𝑑𝑢𝑟𝑎𝑛𝑡𝑒 </a:t>
              </a:r>
              <a:r>
                <a:rPr lang="es-CO" sz="1100" b="0" i="0">
                  <a:solidFill>
                    <a:schemeClr val="dk1"/>
                  </a:solidFill>
                  <a:effectLst/>
                  <a:latin typeface="Cambria Math"/>
                  <a:ea typeface="+mn-ea"/>
                  <a:cs typeface="+mn-cs"/>
                </a:rPr>
                <a:t>𝑐𝑎𝑑𝑎 𝑚𝑒𝑠 𝑑</a:t>
              </a:r>
              <a:r>
                <a:rPr lang="es-CO" sz="1100" b="0" i="0">
                  <a:solidFill>
                    <a:schemeClr val="dk1"/>
                  </a:solidFill>
                  <a:effectLst/>
                  <a:latin typeface="+mn-lt"/>
                  <a:ea typeface="+mn-ea"/>
                  <a:cs typeface="+mn-cs"/>
                </a:rPr>
                <a:t>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 〗</a:t>
              </a:r>
            </a:p>
            <a:p>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2020 - Cantidad Total 2019)/(Cantidad Total 2019)</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eaLnBrk="1" fontAlgn="auto" latinLnBrk="0" hangingPunct="1"/>
              <a:r>
                <a:rPr lang="es-ES" sz="1100" i="1" baseline="0">
                  <a:solidFill>
                    <a:schemeClr val="dk1"/>
                  </a:solidFill>
                  <a:effectLst/>
                  <a:latin typeface="+mn-lt"/>
                  <a:ea typeface="+mn-ea"/>
                  <a:cs typeface="+mn-cs"/>
                </a:rPr>
                <a:t>Desvios significativos en variación porcentual =  </a:t>
              </a:r>
              <a:r>
                <a:rPr lang="es-CO" sz="11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endParaRPr lang="es-CO">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mc:Fallback>
    </mc:AlternateContent>
    <xdr:clientData/>
  </xdr:twoCellAnchor>
  <xdr:twoCellAnchor editAs="oneCell">
    <xdr:from>
      <xdr:col>20</xdr:col>
      <xdr:colOff>568041</xdr:colOff>
      <xdr:row>1</xdr:row>
      <xdr:rowOff>94366</xdr:rowOff>
    </xdr:from>
    <xdr:to>
      <xdr:col>20</xdr:col>
      <xdr:colOff>906265</xdr:colOff>
      <xdr:row>2</xdr:row>
      <xdr:rowOff>135915</xdr:rowOff>
    </xdr:to>
    <xdr:pic>
      <xdr:nvPicPr>
        <xdr:cNvPr id="8" name="7 Imagen">
          <a:hlinkClick xmlns:r="http://schemas.openxmlformats.org/officeDocument/2006/relationships" r:id="rId4"/>
          <a:extLst>
            <a:ext uri="{FF2B5EF4-FFF2-40B4-BE49-F238E27FC236}">
              <a16:creationId xmlns:a16="http://schemas.microsoft.com/office/drawing/2014/main" id="{DA9BB361-D59A-437A-BC2C-34CD6EA1F9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7227266" y="284866"/>
          <a:ext cx="338224" cy="232049"/>
        </a:xfrm>
        <a:prstGeom prst="rect">
          <a:avLst/>
        </a:prstGeom>
      </xdr:spPr>
    </xdr:pic>
    <xdr:clientData/>
  </xdr:twoCellAnchor>
  <xdr:twoCellAnchor editAs="oneCell">
    <xdr:from>
      <xdr:col>18</xdr:col>
      <xdr:colOff>552450</xdr:colOff>
      <xdr:row>1</xdr:row>
      <xdr:rowOff>80227</xdr:rowOff>
    </xdr:from>
    <xdr:to>
      <xdr:col>19</xdr:col>
      <xdr:colOff>39206</xdr:colOff>
      <xdr:row>2</xdr:row>
      <xdr:rowOff>135915</xdr:rowOff>
    </xdr:to>
    <xdr:pic>
      <xdr:nvPicPr>
        <xdr:cNvPr id="9" name="8 Imagen">
          <a:hlinkClick xmlns:r="http://schemas.openxmlformats.org/officeDocument/2006/relationships" r:id="rId6"/>
          <a:extLst>
            <a:ext uri="{FF2B5EF4-FFF2-40B4-BE49-F238E27FC236}">
              <a16:creationId xmlns:a16="http://schemas.microsoft.com/office/drawing/2014/main" id="{3ED89ECA-31C8-414C-8591-2579B5B68B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687675" y="270727"/>
          <a:ext cx="344006" cy="246188"/>
        </a:xfrm>
        <a:prstGeom prst="rect">
          <a:avLst/>
        </a:prstGeom>
      </xdr:spPr>
    </xdr:pic>
    <xdr:clientData/>
  </xdr:twoCellAnchor>
  <xdr:twoCellAnchor editAs="oneCell">
    <xdr:from>
      <xdr:col>19</xdr:col>
      <xdr:colOff>367393</xdr:colOff>
      <xdr:row>0</xdr:row>
      <xdr:rowOff>27215</xdr:rowOff>
    </xdr:from>
    <xdr:to>
      <xdr:col>20</xdr:col>
      <xdr:colOff>212366</xdr:colOff>
      <xdr:row>3</xdr:row>
      <xdr:rowOff>55789</xdr:rowOff>
    </xdr:to>
    <xdr:pic>
      <xdr:nvPicPr>
        <xdr:cNvPr id="10" name="Imagen 6">
          <a:hlinkClick xmlns:r="http://schemas.openxmlformats.org/officeDocument/2006/relationships" r:id="rId8"/>
          <a:extLst>
            <a:ext uri="{FF2B5EF4-FFF2-40B4-BE49-F238E27FC236}">
              <a16:creationId xmlns:a16="http://schemas.microsoft.com/office/drawing/2014/main" id="{62262254-BC6B-4F93-BE1C-FB2314745930}"/>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6519072" y="27215"/>
          <a:ext cx="606973" cy="6000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438150</xdr:colOff>
      <xdr:row>3</xdr:row>
      <xdr:rowOff>38100</xdr:rowOff>
    </xdr:to>
    <xdr:sp macro="" textlink="">
      <xdr:nvSpPr>
        <xdr:cNvPr id="2" name="1 Título">
          <a:extLst>
            <a:ext uri="{FF2B5EF4-FFF2-40B4-BE49-F238E27FC236}">
              <a16:creationId xmlns:a16="http://schemas.microsoft.com/office/drawing/2014/main" id="{3936B852-64D2-4548-89F2-1A446ED0CD65}"/>
            </a:ext>
          </a:extLst>
        </xdr:cNvPr>
        <xdr:cNvSpPr txBox="1">
          <a:spLocks/>
        </xdr:cNvSpPr>
      </xdr:nvSpPr>
      <xdr:spPr>
        <a:xfrm>
          <a:off x="762000" y="0"/>
          <a:ext cx="11106150" cy="6096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6. Precio promedio, ponderado por cantidades, de la energía negociada durante el año </a:t>
          </a:r>
        </a:p>
      </xdr:txBody>
    </xdr:sp>
    <xdr:clientData/>
  </xdr:twoCellAnchor>
  <xdr:twoCellAnchor>
    <xdr:from>
      <xdr:col>1</xdr:col>
      <xdr:colOff>0</xdr:colOff>
      <xdr:row>4</xdr:row>
      <xdr:rowOff>1</xdr:rowOff>
    </xdr:from>
    <xdr:to>
      <xdr:col>15</xdr:col>
      <xdr:colOff>981075</xdr:colOff>
      <xdr:row>9</xdr:row>
      <xdr:rowOff>47625</xdr:rowOff>
    </xdr:to>
    <xdr:sp macro="" textlink="">
      <xdr:nvSpPr>
        <xdr:cNvPr id="3" name="4 CuadroTexto">
          <a:extLst>
            <a:ext uri="{FF2B5EF4-FFF2-40B4-BE49-F238E27FC236}">
              <a16:creationId xmlns:a16="http://schemas.microsoft.com/office/drawing/2014/main" id="{38BC9A85-1C14-4C96-B824-C700B604DE60}"/>
            </a:ext>
          </a:extLst>
        </xdr:cNvPr>
        <xdr:cNvSpPr txBox="1"/>
      </xdr:nvSpPr>
      <xdr:spPr>
        <a:xfrm>
          <a:off x="762000" y="762001"/>
          <a:ext cx="12163425" cy="1000124"/>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la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energía negociada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durante 2018, 2019 y 2020, expresadas en USD/MBTU. Se presenta la información del mercado primario, secundario y otras transacciones del mercado mayorista.</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2020 - Precio 2019)/(Precio 2019)</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xdr:clientData/>
  </xdr:twoCellAnchor>
  <xdr:twoCellAnchor>
    <xdr:from>
      <xdr:col>7</xdr:col>
      <xdr:colOff>314324</xdr:colOff>
      <xdr:row>10</xdr:row>
      <xdr:rowOff>171450</xdr:rowOff>
    </xdr:from>
    <xdr:to>
      <xdr:col>15</xdr:col>
      <xdr:colOff>952500</xdr:colOff>
      <xdr:row>22</xdr:row>
      <xdr:rowOff>38100</xdr:rowOff>
    </xdr:to>
    <xdr:graphicFrame macro="">
      <xdr:nvGraphicFramePr>
        <xdr:cNvPr id="4" name="Gráfico 3">
          <a:extLst>
            <a:ext uri="{FF2B5EF4-FFF2-40B4-BE49-F238E27FC236}">
              <a16:creationId xmlns:a16="http://schemas.microsoft.com/office/drawing/2014/main" id="{E882BB88-E6A0-4AC0-85E8-551712C04B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1547726</xdr:colOff>
      <xdr:row>1</xdr:row>
      <xdr:rowOff>56266</xdr:rowOff>
    </xdr:from>
    <xdr:to>
      <xdr:col>16</xdr:col>
      <xdr:colOff>0</xdr:colOff>
      <xdr:row>2</xdr:row>
      <xdr:rowOff>97815</xdr:rowOff>
    </xdr:to>
    <xdr:pic>
      <xdr:nvPicPr>
        <xdr:cNvPr id="6" name="7 Imagen">
          <a:hlinkClick xmlns:r="http://schemas.openxmlformats.org/officeDocument/2006/relationships" r:id="rId2"/>
          <a:extLst>
            <a:ext uri="{FF2B5EF4-FFF2-40B4-BE49-F238E27FC236}">
              <a16:creationId xmlns:a16="http://schemas.microsoft.com/office/drawing/2014/main" id="{41C5A40C-EE3D-48AA-8597-A0214DD9A13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92076" y="246766"/>
          <a:ext cx="338224" cy="232049"/>
        </a:xfrm>
        <a:prstGeom prst="rect">
          <a:avLst/>
        </a:prstGeom>
      </xdr:spPr>
    </xdr:pic>
    <xdr:clientData/>
  </xdr:twoCellAnchor>
  <xdr:twoCellAnchor editAs="oneCell">
    <xdr:from>
      <xdr:col>15</xdr:col>
      <xdr:colOff>8135</xdr:colOff>
      <xdr:row>1</xdr:row>
      <xdr:rowOff>42127</xdr:rowOff>
    </xdr:from>
    <xdr:to>
      <xdr:col>15</xdr:col>
      <xdr:colOff>352141</xdr:colOff>
      <xdr:row>2</xdr:row>
      <xdr:rowOff>97815</xdr:rowOff>
    </xdr:to>
    <xdr:pic>
      <xdr:nvPicPr>
        <xdr:cNvPr id="7" name="8 Imagen">
          <a:hlinkClick xmlns:r="http://schemas.openxmlformats.org/officeDocument/2006/relationships" r:id="rId4"/>
          <a:extLst>
            <a:ext uri="{FF2B5EF4-FFF2-40B4-BE49-F238E27FC236}">
              <a16:creationId xmlns:a16="http://schemas.microsoft.com/office/drawing/2014/main" id="{1D06F439-3ADE-4652-AB57-B5B2468ED67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952485" y="232627"/>
          <a:ext cx="344006" cy="246188"/>
        </a:xfrm>
        <a:prstGeom prst="rect">
          <a:avLst/>
        </a:prstGeom>
      </xdr:spPr>
    </xdr:pic>
    <xdr:clientData/>
  </xdr:twoCellAnchor>
  <xdr:twoCellAnchor editAs="oneCell">
    <xdr:from>
      <xdr:col>15</xdr:col>
      <xdr:colOff>698500</xdr:colOff>
      <xdr:row>0</xdr:row>
      <xdr:rowOff>42333</xdr:rowOff>
    </xdr:from>
    <xdr:to>
      <xdr:col>15</xdr:col>
      <xdr:colOff>1305473</xdr:colOff>
      <xdr:row>3</xdr:row>
      <xdr:rowOff>70907</xdr:rowOff>
    </xdr:to>
    <xdr:pic>
      <xdr:nvPicPr>
        <xdr:cNvPr id="8" name="Imagen 6">
          <a:hlinkClick xmlns:r="http://schemas.openxmlformats.org/officeDocument/2006/relationships" r:id="rId6"/>
          <a:extLst>
            <a:ext uri="{FF2B5EF4-FFF2-40B4-BE49-F238E27FC236}">
              <a16:creationId xmlns:a16="http://schemas.microsoft.com/office/drawing/2014/main" id="{DFDED3AB-6DA2-4831-B4A2-4BBAC235B938}"/>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12647083" y="42333"/>
          <a:ext cx="606973" cy="6000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752475</xdr:colOff>
      <xdr:row>0</xdr:row>
      <xdr:rowOff>95251</xdr:rowOff>
    </xdr:from>
    <xdr:to>
      <xdr:col>17</xdr:col>
      <xdr:colOff>400050</xdr:colOff>
      <xdr:row>3</xdr:row>
      <xdr:rowOff>38101</xdr:rowOff>
    </xdr:to>
    <xdr:sp macro="" textlink="">
      <xdr:nvSpPr>
        <xdr:cNvPr id="2" name="1 Título">
          <a:extLst>
            <a:ext uri="{FF2B5EF4-FFF2-40B4-BE49-F238E27FC236}">
              <a16:creationId xmlns:a16="http://schemas.microsoft.com/office/drawing/2014/main" id="{C88F9F07-9862-4401-BD13-D8E4ED48BF15}"/>
            </a:ext>
          </a:extLst>
        </xdr:cNvPr>
        <xdr:cNvSpPr txBox="1">
          <a:spLocks/>
        </xdr:cNvSpPr>
      </xdr:nvSpPr>
      <xdr:spPr>
        <a:xfrm>
          <a:off x="752475" y="95251"/>
          <a:ext cx="12601575" cy="5143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7. Precio promedio ponderado por cantidades, de la energía negociada durante cada</a:t>
          </a:r>
          <a:r>
            <a:rPr lang="es-CO" sz="2400" b="1" baseline="0">
              <a:solidFill>
                <a:schemeClr val="accent6"/>
              </a:solidFill>
              <a:effectLst>
                <a:outerShdw blurRad="38100" dist="38100" dir="2700000" algn="tl">
                  <a:srgbClr val="000000">
                    <a:alpha val="43137"/>
                  </a:srgbClr>
                </a:outerShdw>
              </a:effectLst>
            </a:rPr>
            <a:t> mes del año</a:t>
          </a:r>
          <a:r>
            <a:rPr lang="es-CO" sz="2400" b="1">
              <a:solidFill>
                <a:schemeClr val="accent6"/>
              </a:solidFill>
              <a:effectLst>
                <a:outerShdw blurRad="38100" dist="38100" dir="2700000" algn="tl">
                  <a:srgbClr val="000000">
                    <a:alpha val="43137"/>
                  </a:srgbClr>
                </a:outerShdw>
              </a:effectLst>
            </a:rPr>
            <a:t> </a:t>
          </a:r>
        </a:p>
      </xdr:txBody>
    </xdr:sp>
    <xdr:clientData/>
  </xdr:twoCellAnchor>
  <xdr:twoCellAnchor>
    <xdr:from>
      <xdr:col>1</xdr:col>
      <xdr:colOff>0</xdr:colOff>
      <xdr:row>4</xdr:row>
      <xdr:rowOff>0</xdr:rowOff>
    </xdr:from>
    <xdr:to>
      <xdr:col>21</xdr:col>
      <xdr:colOff>38100</xdr:colOff>
      <xdr:row>14</xdr:row>
      <xdr:rowOff>142876</xdr:rowOff>
    </xdr:to>
    <mc:AlternateContent xmlns:mc="http://schemas.openxmlformats.org/markup-compatibility/2006" xmlns:a14="http://schemas.microsoft.com/office/drawing/2010/main">
      <mc:Choice Requires="a14">
        <xdr:sp macro="" textlink="">
          <xdr:nvSpPr>
            <xdr:cNvPr id="3" name="3 CuadroTexto">
              <a:extLst>
                <a:ext uri="{FF2B5EF4-FFF2-40B4-BE49-F238E27FC236}">
                  <a16:creationId xmlns:a16="http://schemas.microsoft.com/office/drawing/2014/main" id="{18FACBFB-226E-47A8-A8D9-106BAE5F80E6}"/>
                </a:ext>
              </a:extLst>
            </xdr:cNvPr>
            <xdr:cNvSpPr txBox="1"/>
          </xdr:nvSpPr>
          <xdr:spPr>
            <a:xfrm>
              <a:off x="762000" y="762000"/>
              <a:ext cx="17411700" cy="204787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a:t>
              </a:r>
              <a:r>
                <a:rPr lang="es-CO" sz="1400" baseline="0">
                  <a:solidFill>
                    <a:schemeClr val="dk1"/>
                  </a:solidFill>
                  <a:effectLst/>
                  <a:latin typeface="+mn-lt"/>
                  <a:ea typeface="+mn-ea"/>
                  <a:cs typeface="+mn-cs"/>
                </a:rPr>
                <a:t>l</a:t>
              </a:r>
              <a:r>
                <a:rPr lang="es-CO" sz="1400">
                  <a:solidFill>
                    <a:schemeClr val="dk1"/>
                  </a:solidFill>
                  <a:effectLst/>
                  <a:latin typeface="+mn-lt"/>
                  <a:ea typeface="+mn-ea"/>
                  <a:cs typeface="+mn-cs"/>
                </a:rPr>
                <a:t>a energía negociada durante cada mes del 2018,</a:t>
              </a:r>
              <a:r>
                <a:rPr lang="es-CO" sz="1400" baseline="0">
                  <a:solidFill>
                    <a:schemeClr val="dk1"/>
                  </a:solidFill>
                  <a:effectLst/>
                  <a:latin typeface="+mn-lt"/>
                  <a:ea typeface="+mn-ea"/>
                  <a:cs typeface="+mn-cs"/>
                </a:rPr>
                <a:t> 2019 y 2020</a:t>
              </a:r>
              <a:r>
                <a:rPr lang="es-CO" sz="1400">
                  <a:solidFill>
                    <a:schemeClr val="dk1"/>
                  </a:solidFill>
                  <a:effectLst/>
                  <a:latin typeface="+mn-lt"/>
                  <a:ea typeface="+mn-ea"/>
                  <a:cs typeface="+mn-cs"/>
                </a:rPr>
                <a:t>, expresadas en USD/MBTU. En la gráfica inicial se presenta el comportamiento del precio durante el año discriminando el mercado primario, secundario y otras transacciones del mercado mayorista. No se discrimina información por tipo de campos, modalidades contractuales,  plazos contractuales ni sectores de consumo.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promedio 2020 - Precio promedio 2019)/(Precio promedio 2019)</a:t>
              </a: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eaLnBrk="1" fontAlgn="auto" latinLnBrk="0" hangingPunct="1"/>
              <a:r>
                <a:rPr lang="es-ES" sz="1100" i="1" baseline="0">
                  <a:solidFill>
                    <a:schemeClr val="dk1"/>
                  </a:solidFill>
                  <a:effectLst/>
                  <a:latin typeface="+mn-lt"/>
                  <a:ea typeface="+mn-ea"/>
                  <a:cs typeface="+mn-cs"/>
                </a:rPr>
                <a:t>Desvios significativos en variación porcentual =  </a:t>
              </a:r>
              <a14:m>
                <m:oMath xmlns:m="http://schemas.openxmlformats.org/officeDocument/2006/math">
                  <m:f>
                    <m:fPr>
                      <m:ctrlPr>
                        <a:rPr lang="es-CO" sz="1100" i="1">
                          <a:solidFill>
                            <a:schemeClr val="dk1"/>
                          </a:solidFill>
                          <a:effectLst/>
                          <a:latin typeface="Cambria Math" panose="02040503050406030204" pitchFamily="18" charset="0"/>
                          <a:ea typeface="+mn-ea"/>
                          <a:cs typeface="+mn-cs"/>
                        </a:rPr>
                      </m:ctrlPr>
                    </m:fPr>
                    <m:num>
                      <m:r>
                        <a:rPr lang="es-CO" sz="1100" i="1">
                          <a:solidFill>
                            <a:schemeClr val="dk1"/>
                          </a:solidFill>
                          <a:effectLst/>
                          <a:latin typeface="Cambria Math" panose="02040503050406030204" pitchFamily="18" charset="0"/>
                          <a:ea typeface="+mn-ea"/>
                          <a:cs typeface="+mn-cs"/>
                        </a:rPr>
                        <m:t>𝑥</m:t>
                      </m:r>
                      <m:r>
                        <a:rPr lang="es-CO" sz="1100" i="1">
                          <a:solidFill>
                            <a:schemeClr val="dk1"/>
                          </a:solidFill>
                          <a:effectLst/>
                          <a:latin typeface="Cambria Math" panose="02040503050406030204" pitchFamily="18" charset="0"/>
                          <a:ea typeface="+mn-ea"/>
                          <a:cs typeface="+mn-cs"/>
                        </a:rPr>
                        <m:t>− </m:t>
                      </m:r>
                      <m:acc>
                        <m:accPr>
                          <m:chr m:val="̅"/>
                          <m:ctrlPr>
                            <a:rPr lang="es-CO" sz="1100" i="1">
                              <a:solidFill>
                                <a:schemeClr val="dk1"/>
                              </a:solidFill>
                              <a:effectLst/>
                              <a:latin typeface="Cambria Math" panose="02040503050406030204" pitchFamily="18" charset="0"/>
                              <a:ea typeface="+mn-ea"/>
                              <a:cs typeface="+mn-cs"/>
                            </a:rPr>
                          </m:ctrlPr>
                        </m:accPr>
                        <m:e>
                          <m:r>
                            <a:rPr lang="es-CO" sz="1100" i="1">
                              <a:solidFill>
                                <a:schemeClr val="dk1"/>
                              </a:solidFill>
                              <a:effectLst/>
                              <a:latin typeface="Cambria Math" panose="02040503050406030204" pitchFamily="18" charset="0"/>
                              <a:ea typeface="+mn-ea"/>
                              <a:cs typeface="+mn-cs"/>
                            </a:rPr>
                            <m:t>𝑥</m:t>
                          </m:r>
                        </m:e>
                      </m:acc>
                    </m:num>
                    <m:den>
                      <m:r>
                        <a:rPr lang="es-CO" sz="11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endParaRPr lang="es-CO" sz="1400">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una veces sigma (desviación estándar), cualquier dato que tenga un comportamiento en valor absoluto mayor a 1</a:t>
              </a:r>
              <a:r>
                <a:rPr lang="es-CO" sz="1100" baseline="0">
                  <a:solidFill>
                    <a:schemeClr val="dk1"/>
                  </a:solidFill>
                  <a:effectLst/>
                  <a:latin typeface="+mn-lt"/>
                  <a:ea typeface="+mn-ea"/>
                  <a:cs typeface="+mn-cs"/>
                </a:rPr>
                <a:t> </a:t>
              </a:r>
              <a:r>
                <a:rPr lang="es-CO" sz="1100">
                  <a:solidFill>
                    <a:schemeClr val="dk1"/>
                  </a:solidFill>
                  <a:effectLst/>
                  <a:latin typeface="+mn-lt"/>
                  <a:ea typeface="+mn-ea"/>
                  <a:cs typeface="+mn-cs"/>
                </a:rPr>
                <a:t>será marcado con el semáforo verde o rojo según corresponda.</a:t>
              </a: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400">
                <a:solidFill>
                  <a:schemeClr val="dk1"/>
                </a:solidFill>
                <a:effectLst/>
                <a:latin typeface="+mn-lt"/>
                <a:ea typeface="+mn-ea"/>
                <a:cs typeface="+mn-cs"/>
              </a:endParaRPr>
            </a:p>
            <a:p>
              <a:endParaRPr lang="es-CO" sz="1800"/>
            </a:p>
          </xdr:txBody>
        </xdr:sp>
      </mc:Choice>
      <mc:Fallback xmlns="">
        <xdr:sp macro="" textlink="">
          <xdr:nvSpPr>
            <xdr:cNvPr id="3" name="3 CuadroTexto">
              <a:extLst>
                <a:ext uri="{FF2B5EF4-FFF2-40B4-BE49-F238E27FC236}">
                  <a16:creationId xmlns:a16="http://schemas.microsoft.com/office/drawing/2014/main" id="{18FACBFB-226E-47A8-A8D9-106BAE5F80E6}"/>
                </a:ext>
              </a:extLst>
            </xdr:cNvPr>
            <xdr:cNvSpPr txBox="1"/>
          </xdr:nvSpPr>
          <xdr:spPr>
            <a:xfrm>
              <a:off x="762000" y="762000"/>
              <a:ext cx="17411700" cy="204787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a:t>
              </a:r>
              <a:r>
                <a:rPr lang="es-CO" sz="1400" baseline="0">
                  <a:solidFill>
                    <a:schemeClr val="dk1"/>
                  </a:solidFill>
                  <a:effectLst/>
                  <a:latin typeface="+mn-lt"/>
                  <a:ea typeface="+mn-ea"/>
                  <a:cs typeface="+mn-cs"/>
                </a:rPr>
                <a:t>l</a:t>
              </a:r>
              <a:r>
                <a:rPr lang="es-CO" sz="1400">
                  <a:solidFill>
                    <a:schemeClr val="dk1"/>
                  </a:solidFill>
                  <a:effectLst/>
                  <a:latin typeface="+mn-lt"/>
                  <a:ea typeface="+mn-ea"/>
                  <a:cs typeface="+mn-cs"/>
                </a:rPr>
                <a:t>a energía negociada durante cada mes del 2018,</a:t>
              </a:r>
              <a:r>
                <a:rPr lang="es-CO" sz="1400" baseline="0">
                  <a:solidFill>
                    <a:schemeClr val="dk1"/>
                  </a:solidFill>
                  <a:effectLst/>
                  <a:latin typeface="+mn-lt"/>
                  <a:ea typeface="+mn-ea"/>
                  <a:cs typeface="+mn-cs"/>
                </a:rPr>
                <a:t> 2019 y 2020</a:t>
              </a:r>
              <a:r>
                <a:rPr lang="es-CO" sz="1400">
                  <a:solidFill>
                    <a:schemeClr val="dk1"/>
                  </a:solidFill>
                  <a:effectLst/>
                  <a:latin typeface="+mn-lt"/>
                  <a:ea typeface="+mn-ea"/>
                  <a:cs typeface="+mn-cs"/>
                </a:rPr>
                <a:t>, expresadas en USD/MBTU. En la gráfica inicial se presenta el comportamiento del precio durante el año discriminando el mercado primario, secundario y otras transacciones del mercado mayorista. No se discrimina información por tipo de campos, modalidades contractuales,  plazos contractuales ni sectores de consumo.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promedio 2020 - Precio promedio 2019)/(Precio promedio 2019)</a:t>
              </a: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eaLnBrk="1" fontAlgn="auto" latinLnBrk="0" hangingPunct="1"/>
              <a:r>
                <a:rPr lang="es-ES" sz="1100" i="1" baseline="0">
                  <a:solidFill>
                    <a:schemeClr val="dk1"/>
                  </a:solidFill>
                  <a:effectLst/>
                  <a:latin typeface="+mn-lt"/>
                  <a:ea typeface="+mn-ea"/>
                  <a:cs typeface="+mn-cs"/>
                </a:rPr>
                <a:t>Desvios significativos en variación porcentual =  </a:t>
              </a:r>
              <a:r>
                <a:rPr lang="es-CO" sz="11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endParaRPr lang="es-CO" sz="1400">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una veces sigma (desviación estándar), cualquier dato que tenga un comportamiento en valor absoluto mayor a 1</a:t>
              </a:r>
              <a:r>
                <a:rPr lang="es-CO" sz="1100" baseline="0">
                  <a:solidFill>
                    <a:schemeClr val="dk1"/>
                  </a:solidFill>
                  <a:effectLst/>
                  <a:latin typeface="+mn-lt"/>
                  <a:ea typeface="+mn-ea"/>
                  <a:cs typeface="+mn-cs"/>
                </a:rPr>
                <a:t> </a:t>
              </a:r>
              <a:r>
                <a:rPr lang="es-CO" sz="1100">
                  <a:solidFill>
                    <a:schemeClr val="dk1"/>
                  </a:solidFill>
                  <a:effectLst/>
                  <a:latin typeface="+mn-lt"/>
                  <a:ea typeface="+mn-ea"/>
                  <a:cs typeface="+mn-cs"/>
                </a:rPr>
                <a:t>será marcado con el semáforo verde o rojo según corresponda.</a:t>
              </a: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400">
                <a:solidFill>
                  <a:schemeClr val="dk1"/>
                </a:solidFill>
                <a:effectLst/>
                <a:latin typeface="+mn-lt"/>
                <a:ea typeface="+mn-ea"/>
                <a:cs typeface="+mn-cs"/>
              </a:endParaRPr>
            </a:p>
            <a:p>
              <a:endParaRPr lang="es-CO" sz="1800"/>
            </a:p>
          </xdr:txBody>
        </xdr:sp>
      </mc:Fallback>
    </mc:AlternateContent>
    <xdr:clientData/>
  </xdr:twoCellAnchor>
  <xdr:twoCellAnchor>
    <xdr:from>
      <xdr:col>0</xdr:col>
      <xdr:colOff>761999</xdr:colOff>
      <xdr:row>33</xdr:row>
      <xdr:rowOff>85724</xdr:rowOff>
    </xdr:from>
    <xdr:to>
      <xdr:col>7</xdr:col>
      <xdr:colOff>19050</xdr:colOff>
      <xdr:row>52</xdr:row>
      <xdr:rowOff>76199</xdr:rowOff>
    </xdr:to>
    <xdr:graphicFrame macro="">
      <xdr:nvGraphicFramePr>
        <xdr:cNvPr id="4" name="Gráfico 3">
          <a:extLst>
            <a:ext uri="{FF2B5EF4-FFF2-40B4-BE49-F238E27FC236}">
              <a16:creationId xmlns:a16="http://schemas.microsoft.com/office/drawing/2014/main" id="{6A3E992A-248B-4DE3-BB5E-B427A34A84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733424</xdr:colOff>
      <xdr:row>33</xdr:row>
      <xdr:rowOff>85724</xdr:rowOff>
    </xdr:from>
    <xdr:to>
      <xdr:col>13</xdr:col>
      <xdr:colOff>1485899</xdr:colOff>
      <xdr:row>52</xdr:row>
      <xdr:rowOff>76199</xdr:rowOff>
    </xdr:to>
    <xdr:graphicFrame macro="">
      <xdr:nvGraphicFramePr>
        <xdr:cNvPr id="7" name="Gráfico 6">
          <a:extLst>
            <a:ext uri="{FF2B5EF4-FFF2-40B4-BE49-F238E27FC236}">
              <a16:creationId xmlns:a16="http://schemas.microsoft.com/office/drawing/2014/main" id="{6502C2D6-5156-4097-B98D-38B8C60072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723900</xdr:colOff>
      <xdr:row>33</xdr:row>
      <xdr:rowOff>66675</xdr:rowOff>
    </xdr:from>
    <xdr:to>
      <xdr:col>20</xdr:col>
      <xdr:colOff>1428750</xdr:colOff>
      <xdr:row>52</xdr:row>
      <xdr:rowOff>85725</xdr:rowOff>
    </xdr:to>
    <xdr:graphicFrame macro="">
      <xdr:nvGraphicFramePr>
        <xdr:cNvPr id="9" name="Gráfico 8">
          <a:extLst>
            <a:ext uri="{FF2B5EF4-FFF2-40B4-BE49-F238E27FC236}">
              <a16:creationId xmlns:a16="http://schemas.microsoft.com/office/drawing/2014/main" id="{BFACFFAC-E4ED-4707-9D72-0C17B64720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21</xdr:col>
      <xdr:colOff>82266</xdr:colOff>
      <xdr:row>1</xdr:row>
      <xdr:rowOff>113416</xdr:rowOff>
    </xdr:from>
    <xdr:to>
      <xdr:col>21</xdr:col>
      <xdr:colOff>420490</xdr:colOff>
      <xdr:row>2</xdr:row>
      <xdr:rowOff>154965</xdr:rowOff>
    </xdr:to>
    <xdr:pic>
      <xdr:nvPicPr>
        <xdr:cNvPr id="10" name="7 Imagen">
          <a:hlinkClick xmlns:r="http://schemas.openxmlformats.org/officeDocument/2006/relationships" r:id="rId4"/>
          <a:extLst>
            <a:ext uri="{FF2B5EF4-FFF2-40B4-BE49-F238E27FC236}">
              <a16:creationId xmlns:a16="http://schemas.microsoft.com/office/drawing/2014/main" id="{7AD2B0B7-C161-4AAC-AED3-5404E0489D5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217866" y="303916"/>
          <a:ext cx="338224" cy="232049"/>
        </a:xfrm>
        <a:prstGeom prst="rect">
          <a:avLst/>
        </a:prstGeom>
      </xdr:spPr>
    </xdr:pic>
    <xdr:clientData/>
  </xdr:twoCellAnchor>
  <xdr:twoCellAnchor editAs="oneCell">
    <xdr:from>
      <xdr:col>20</xdr:col>
      <xdr:colOff>0</xdr:colOff>
      <xdr:row>1</xdr:row>
      <xdr:rowOff>99277</xdr:rowOff>
    </xdr:from>
    <xdr:to>
      <xdr:col>20</xdr:col>
      <xdr:colOff>344006</xdr:colOff>
      <xdr:row>2</xdr:row>
      <xdr:rowOff>154965</xdr:rowOff>
    </xdr:to>
    <xdr:pic>
      <xdr:nvPicPr>
        <xdr:cNvPr id="11" name="8 Imagen">
          <a:hlinkClick xmlns:r="http://schemas.openxmlformats.org/officeDocument/2006/relationships" r:id="rId6"/>
          <a:extLst>
            <a:ext uri="{FF2B5EF4-FFF2-40B4-BE49-F238E27FC236}">
              <a16:creationId xmlns:a16="http://schemas.microsoft.com/office/drawing/2014/main" id="{B25EA44A-5478-4807-9976-4FFF9A39343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678275" y="289777"/>
          <a:ext cx="344006" cy="246188"/>
        </a:xfrm>
        <a:prstGeom prst="rect">
          <a:avLst/>
        </a:prstGeom>
      </xdr:spPr>
    </xdr:pic>
    <xdr:clientData/>
  </xdr:twoCellAnchor>
  <xdr:twoCellAnchor editAs="oneCell">
    <xdr:from>
      <xdr:col>20</xdr:col>
      <xdr:colOff>653143</xdr:colOff>
      <xdr:row>0</xdr:row>
      <xdr:rowOff>81643</xdr:rowOff>
    </xdr:from>
    <xdr:to>
      <xdr:col>20</xdr:col>
      <xdr:colOff>1260116</xdr:colOff>
      <xdr:row>3</xdr:row>
      <xdr:rowOff>110217</xdr:rowOff>
    </xdr:to>
    <xdr:pic>
      <xdr:nvPicPr>
        <xdr:cNvPr id="12" name="Imagen 6">
          <a:hlinkClick xmlns:r="http://schemas.openxmlformats.org/officeDocument/2006/relationships" r:id="rId8"/>
          <a:extLst>
            <a:ext uri="{FF2B5EF4-FFF2-40B4-BE49-F238E27FC236}">
              <a16:creationId xmlns:a16="http://schemas.microsoft.com/office/drawing/2014/main" id="{68122207-0130-47E1-BEEA-CC077F00883A}"/>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7335500" y="81643"/>
          <a:ext cx="606973" cy="600074"/>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Textura grunge">
      <a:fillStyleLst>
        <a:solidFill>
          <a:schemeClr val="phClr"/>
        </a:solidFill>
        <a:blipFill rotWithShape="1">
          <a:blip xmlns:r="http://schemas.openxmlformats.org/officeDocument/2006/relationships" r:embed="rId1">
            <a:duotone>
              <a:schemeClr val="phClr">
                <a:tint val="67000"/>
                <a:shade val="65000"/>
              </a:schemeClr>
              <a:schemeClr val="phClr">
                <a:tint val="10000"/>
                <a:satMod val="130000"/>
              </a:schemeClr>
            </a:duotone>
          </a:blip>
          <a:tile tx="0" ty="0" sx="60000" sy="59000" flip="none" algn="b"/>
        </a:blipFill>
        <a:blipFill rotWithShape="1">
          <a:blip xmlns:r="http://schemas.openxmlformats.org/officeDocument/2006/relationships" r:embed="rId1">
            <a:duotone>
              <a:schemeClr val="phClr">
                <a:shade val="30000"/>
                <a:satMod val="115000"/>
              </a:schemeClr>
              <a:schemeClr val="phClr">
                <a:tint val="34000"/>
              </a:schemeClr>
            </a:duotone>
          </a:blip>
          <a:tile tx="0" ty="0" sx="60000" sy="59000" flip="none" algn="b"/>
        </a:blipFill>
      </a:fillStyleLst>
      <a:lnStyleLst>
        <a:ln w="6350" cap="flat" cmpd="sng" algn="ctr">
          <a:solidFill>
            <a:schemeClr val="phClr">
              <a:tint val="70000"/>
            </a:scheme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oftEdge rad="12700"/>
          </a:effectLst>
        </a:effectStyle>
        <a:effectStyle>
          <a:effectLst>
            <a:outerShdw blurRad="50800" dist="19050" dir="5400000" algn="tl" rotWithShape="0">
              <a:srgbClr val="000000">
                <a:alpha val="60000"/>
              </a:srgbClr>
            </a:outerShdw>
            <a:softEdge rad="1270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4"/>
  <sheetViews>
    <sheetView showGridLines="0" showRowColHeaders="0" zoomScaleNormal="100" workbookViewId="0">
      <selection activeCell="K12" sqref="K12"/>
    </sheetView>
  </sheetViews>
  <sheetFormatPr baseColWidth="10" defaultColWidth="0" defaultRowHeight="15" zeroHeight="1" x14ac:dyDescent="0.25"/>
  <cols>
    <col min="1" max="12" width="11.42578125" style="1" customWidth="1"/>
    <col min="13" max="16384" width="11.42578125" style="1" hidden="1"/>
  </cols>
  <sheetData>
    <row r="1" spans="1:11" s="46" customFormat="1" x14ac:dyDescent="0.25">
      <c r="A1" s="45"/>
      <c r="B1" s="45"/>
      <c r="C1" s="45"/>
      <c r="D1" s="45"/>
      <c r="E1" s="45"/>
      <c r="F1" s="45"/>
      <c r="G1" s="45"/>
      <c r="H1" s="45"/>
      <c r="I1" s="45"/>
      <c r="J1" s="45"/>
      <c r="K1" s="45"/>
    </row>
    <row r="2" spans="1:11" s="46" customFormat="1" x14ac:dyDescent="0.25">
      <c r="A2" s="45"/>
      <c r="B2" s="45"/>
      <c r="C2" s="45"/>
      <c r="D2" s="45"/>
      <c r="E2" s="45"/>
      <c r="F2" s="45"/>
      <c r="G2" s="45"/>
      <c r="H2" s="45"/>
      <c r="I2" s="45"/>
      <c r="J2" s="45"/>
      <c r="K2" s="45"/>
    </row>
    <row r="3" spans="1:11" s="46" customFormat="1" x14ac:dyDescent="0.25">
      <c r="A3" s="45"/>
      <c r="B3" s="45"/>
      <c r="C3" s="45"/>
      <c r="D3" s="45"/>
      <c r="E3" s="45"/>
      <c r="F3" s="45"/>
      <c r="G3" s="45"/>
      <c r="H3" s="45"/>
      <c r="I3" s="45"/>
      <c r="J3" s="45"/>
      <c r="K3" s="45"/>
    </row>
    <row r="4" spans="1:11" s="46" customFormat="1" x14ac:dyDescent="0.25">
      <c r="A4" s="45"/>
      <c r="B4" s="45"/>
      <c r="C4" s="45"/>
      <c r="D4" s="45"/>
      <c r="E4" s="45"/>
      <c r="F4" s="45"/>
      <c r="G4" s="45"/>
      <c r="H4" s="45"/>
      <c r="I4" s="45"/>
      <c r="J4" s="45"/>
      <c r="K4" s="45"/>
    </row>
    <row r="5" spans="1:11" s="46" customFormat="1" x14ac:dyDescent="0.25">
      <c r="A5" s="45"/>
      <c r="B5" s="45"/>
      <c r="C5" s="45"/>
      <c r="D5" s="45"/>
      <c r="E5" s="45"/>
      <c r="F5" s="45"/>
      <c r="G5" s="45"/>
      <c r="H5" s="45"/>
      <c r="I5" s="45"/>
      <c r="J5" s="45"/>
      <c r="K5" s="45"/>
    </row>
    <row r="6" spans="1:11" s="46" customFormat="1" x14ac:dyDescent="0.25">
      <c r="A6" s="45"/>
      <c r="B6" s="45"/>
      <c r="C6" s="45"/>
      <c r="D6" s="45"/>
      <c r="E6" s="45"/>
      <c r="F6" s="45"/>
      <c r="G6" s="45"/>
      <c r="H6" s="45"/>
      <c r="I6" s="45"/>
      <c r="J6" s="45"/>
      <c r="K6" s="45"/>
    </row>
    <row r="7" spans="1:11" s="46" customFormat="1" x14ac:dyDescent="0.25">
      <c r="A7" s="45"/>
      <c r="B7" s="45"/>
      <c r="C7" s="45"/>
      <c r="D7" s="45"/>
      <c r="E7" s="45"/>
      <c r="F7" s="45"/>
      <c r="G7" s="45"/>
      <c r="H7" s="45"/>
      <c r="I7" s="45"/>
      <c r="J7" s="45"/>
      <c r="K7" s="45"/>
    </row>
    <row r="8" spans="1:11" s="46" customFormat="1" x14ac:dyDescent="0.25">
      <c r="A8" s="45"/>
      <c r="B8" s="45"/>
      <c r="C8" s="45"/>
      <c r="D8" s="45"/>
      <c r="E8" s="45"/>
      <c r="F8" s="45"/>
      <c r="G8" s="45"/>
      <c r="H8" s="45"/>
      <c r="I8" s="45"/>
      <c r="J8" s="45"/>
      <c r="K8" s="45"/>
    </row>
    <row r="9" spans="1:11" s="46" customFormat="1" x14ac:dyDescent="0.25">
      <c r="A9" s="45"/>
      <c r="B9" s="45"/>
      <c r="C9" s="45"/>
      <c r="D9" s="45"/>
      <c r="E9" s="45"/>
      <c r="F9" s="45"/>
      <c r="G9" s="45"/>
      <c r="H9" s="45"/>
      <c r="I9" s="45"/>
      <c r="J9" s="45"/>
      <c r="K9" s="45"/>
    </row>
    <row r="10" spans="1:11" s="46" customFormat="1" x14ac:dyDescent="0.25">
      <c r="A10" s="45"/>
      <c r="B10" s="45"/>
      <c r="C10" s="45"/>
      <c r="D10" s="45"/>
      <c r="E10" s="45"/>
      <c r="F10" s="45"/>
      <c r="G10" s="45"/>
      <c r="H10" s="45"/>
      <c r="I10" s="45"/>
      <c r="J10" s="45"/>
      <c r="K10" s="45"/>
    </row>
    <row r="11" spans="1:11" s="46" customFormat="1" x14ac:dyDescent="0.25">
      <c r="A11" s="45"/>
      <c r="B11" s="45"/>
      <c r="C11" s="45"/>
      <c r="D11" s="45"/>
      <c r="E11" s="45"/>
      <c r="F11" s="45"/>
      <c r="G11" s="45"/>
      <c r="H11" s="45"/>
      <c r="I11" s="45"/>
      <c r="J11" s="45"/>
      <c r="K11" s="45"/>
    </row>
    <row r="12" spans="1:11" s="46" customFormat="1" x14ac:dyDescent="0.25">
      <c r="A12" s="45"/>
      <c r="B12" s="45"/>
      <c r="C12" s="45"/>
      <c r="D12" s="45"/>
      <c r="E12" s="45"/>
      <c r="F12" s="45"/>
      <c r="G12" s="45"/>
      <c r="H12" s="45"/>
      <c r="I12" s="45"/>
      <c r="J12" s="45"/>
      <c r="K12" s="45"/>
    </row>
    <row r="13" spans="1:11" s="46" customFormat="1" x14ac:dyDescent="0.25">
      <c r="A13" s="45"/>
      <c r="B13" s="45"/>
      <c r="C13" s="45"/>
      <c r="D13" s="45"/>
      <c r="E13" s="45"/>
      <c r="F13" s="45"/>
      <c r="G13" s="45"/>
      <c r="H13" s="45"/>
      <c r="I13" s="45"/>
      <c r="J13" s="45"/>
      <c r="K13" s="45"/>
    </row>
    <row r="14" spans="1:11" s="46" customFormat="1" x14ac:dyDescent="0.25">
      <c r="A14" s="45"/>
      <c r="B14" s="45"/>
      <c r="C14" s="45"/>
      <c r="D14" s="45"/>
      <c r="E14" s="45"/>
      <c r="F14" s="45"/>
      <c r="G14" s="45"/>
      <c r="H14" s="45"/>
      <c r="I14" s="45"/>
      <c r="J14" s="45"/>
      <c r="K14" s="45"/>
    </row>
    <row r="15" spans="1:11" s="46" customFormat="1" x14ac:dyDescent="0.25">
      <c r="A15" s="45"/>
      <c r="B15" s="45"/>
      <c r="C15" s="45"/>
      <c r="D15" s="45"/>
      <c r="E15" s="45"/>
      <c r="F15" s="45"/>
      <c r="G15" s="45"/>
      <c r="H15" s="45"/>
      <c r="I15" s="45"/>
      <c r="J15" s="45"/>
      <c r="K15" s="45"/>
    </row>
    <row r="16" spans="1:11" s="46" customFormat="1" x14ac:dyDescent="0.25">
      <c r="A16" s="45"/>
      <c r="B16" s="45"/>
      <c r="C16" s="45"/>
      <c r="D16" s="45"/>
      <c r="E16" s="45"/>
      <c r="F16" s="45"/>
      <c r="G16" s="45"/>
      <c r="H16" s="45"/>
      <c r="I16" s="45"/>
      <c r="J16" s="45"/>
      <c r="K16" s="45"/>
    </row>
    <row r="17" spans="1:11" s="46" customFormat="1" x14ac:dyDescent="0.25">
      <c r="A17" s="45"/>
      <c r="B17" s="45"/>
      <c r="C17" s="45"/>
      <c r="D17" s="45"/>
      <c r="E17" s="45"/>
      <c r="F17" s="45"/>
      <c r="G17" s="45"/>
      <c r="H17" s="45"/>
      <c r="I17" s="45"/>
      <c r="J17" s="45"/>
      <c r="K17" s="45"/>
    </row>
    <row r="18" spans="1:11" s="46" customFormat="1" x14ac:dyDescent="0.25">
      <c r="A18" s="45"/>
      <c r="B18" s="45"/>
      <c r="C18" s="45"/>
      <c r="D18" s="45"/>
      <c r="E18" s="45"/>
      <c r="F18" s="45"/>
      <c r="G18" s="45"/>
      <c r="H18" s="45"/>
      <c r="I18" s="45"/>
      <c r="J18" s="45"/>
      <c r="K18" s="45"/>
    </row>
    <row r="19" spans="1:11" s="46" customFormat="1" x14ac:dyDescent="0.25">
      <c r="A19" s="45"/>
      <c r="B19" s="45"/>
      <c r="C19" s="45"/>
      <c r="D19" s="45"/>
      <c r="E19" s="45"/>
      <c r="F19" s="45"/>
      <c r="G19" s="45"/>
      <c r="H19" s="45"/>
      <c r="I19" s="45"/>
      <c r="J19" s="45"/>
      <c r="K19" s="45"/>
    </row>
    <row r="20" spans="1:11" s="46" customFormat="1" x14ac:dyDescent="0.25">
      <c r="A20" s="45"/>
      <c r="B20" s="45"/>
      <c r="C20" s="45"/>
      <c r="D20" s="45"/>
      <c r="E20" s="45"/>
      <c r="F20" s="45"/>
      <c r="G20" s="45"/>
      <c r="H20" s="45"/>
      <c r="I20" s="45"/>
      <c r="J20" s="45"/>
      <c r="K20" s="45"/>
    </row>
    <row r="21" spans="1:11" s="46" customFormat="1" x14ac:dyDescent="0.25">
      <c r="A21" s="45"/>
      <c r="B21" s="45"/>
      <c r="C21" s="45"/>
      <c r="D21" s="45"/>
      <c r="E21" s="45"/>
      <c r="F21" s="45"/>
      <c r="G21" s="45"/>
      <c r="H21" s="45"/>
      <c r="I21" s="45"/>
      <c r="J21" s="45"/>
      <c r="K21" s="45"/>
    </row>
    <row r="22" spans="1:11" s="46" customFormat="1" x14ac:dyDescent="0.25">
      <c r="A22" s="45"/>
      <c r="B22" s="45"/>
      <c r="C22" s="45"/>
      <c r="D22" s="45"/>
      <c r="E22" s="45"/>
      <c r="F22" s="45"/>
      <c r="G22" s="45"/>
      <c r="H22" s="45"/>
      <c r="I22" s="45"/>
      <c r="J22" s="45"/>
      <c r="K22" s="45"/>
    </row>
    <row r="23" spans="1:11" s="46" customFormat="1" x14ac:dyDescent="0.25">
      <c r="A23" s="45"/>
      <c r="B23" s="45"/>
      <c r="C23" s="45"/>
      <c r="D23" s="45"/>
      <c r="E23" s="45"/>
      <c r="F23" s="45"/>
      <c r="G23" s="45"/>
      <c r="H23" s="45"/>
      <c r="I23" s="45"/>
      <c r="J23" s="45"/>
      <c r="K23" s="45"/>
    </row>
    <row r="24" spans="1:11" x14ac:dyDescent="0.25"/>
  </sheetData>
  <sheetProtection algorithmName="SHA-512" hashValue="6vbpXLZGS+fw+jfIiSn81qG8z+lqOzxYQ75zbLeFlUSPerZq9r1Xc+/fHD0yYYucAh4T8juMVeCMeZaLF1Qs3Q==" saltValue="uXRuRJj7B381H2ciVixPyg==" spinCount="100000" sheet="1" selectLockedCells="1" selectUnlockedCells="1"/>
  <pageMargins left="0.70866141732283472" right="0.70866141732283472" top="0.74803149606299213" bottom="0.74803149606299213" header="0.31496062992125984" footer="0.31496062992125984"/>
  <pageSetup orientation="landscape" blackAndWhite="1" draft="1"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12"/>
  <sheetViews>
    <sheetView showGridLines="0" zoomScale="70" zoomScaleNormal="70" workbookViewId="0"/>
  </sheetViews>
  <sheetFormatPr baseColWidth="10" defaultColWidth="0" defaultRowHeight="15" zeroHeight="1" x14ac:dyDescent="0.25"/>
  <cols>
    <col min="1" max="1" width="11.42578125" customWidth="1"/>
    <col min="2" max="2" width="24.42578125" customWidth="1"/>
    <col min="3" max="5" width="11.42578125" customWidth="1"/>
    <col min="6" max="6" width="17.7109375" customWidth="1"/>
    <col min="7" max="7" width="11.42578125" customWidth="1"/>
    <col min="8" max="8" width="22" customWidth="1"/>
    <col min="9" max="11" width="11.42578125" customWidth="1"/>
    <col min="12" max="12" width="19.140625" customWidth="1"/>
    <col min="13" max="13" width="11.42578125" customWidth="1"/>
    <col min="14" max="18" width="16.5703125" customWidth="1"/>
    <col min="19" max="20" width="11.42578125" customWidth="1"/>
    <col min="21"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16" x14ac:dyDescent="0.25"/>
    <row r="18" spans="2:16" x14ac:dyDescent="0.25"/>
    <row r="19" spans="2:16" ht="15.75" thickBot="1" x14ac:dyDescent="0.3"/>
    <row r="20" spans="2:16" ht="15" customHeight="1" x14ac:dyDescent="0.25">
      <c r="B20" s="200" t="s">
        <v>50</v>
      </c>
      <c r="C20" s="201"/>
      <c r="D20" s="201"/>
      <c r="E20" s="201"/>
      <c r="F20" s="202"/>
      <c r="H20" s="178" t="s">
        <v>51</v>
      </c>
      <c r="I20" s="179"/>
      <c r="J20" s="179"/>
      <c r="K20" s="179"/>
      <c r="L20" s="180"/>
    </row>
    <row r="21" spans="2:16" ht="15" customHeight="1" thickBot="1" x14ac:dyDescent="0.3">
      <c r="B21" s="203"/>
      <c r="C21" s="204"/>
      <c r="D21" s="204"/>
      <c r="E21" s="204"/>
      <c r="F21" s="205"/>
      <c r="H21" s="181"/>
      <c r="I21" s="182"/>
      <c r="J21" s="182"/>
      <c r="K21" s="182"/>
      <c r="L21" s="183"/>
    </row>
    <row r="22" spans="2:16" ht="45.75" customHeight="1" thickBot="1" x14ac:dyDescent="0.3">
      <c r="B22" s="36" t="s">
        <v>45</v>
      </c>
      <c r="C22" s="37">
        <v>2018</v>
      </c>
      <c r="D22" s="37">
        <v>2019</v>
      </c>
      <c r="E22" s="37">
        <v>2020</v>
      </c>
      <c r="F22" s="41" t="s">
        <v>15</v>
      </c>
      <c r="H22" s="36" t="s">
        <v>45</v>
      </c>
      <c r="I22" s="37">
        <f>C22</f>
        <v>2018</v>
      </c>
      <c r="J22" s="37">
        <f>D22</f>
        <v>2019</v>
      </c>
      <c r="K22" s="37">
        <f>E22</f>
        <v>2020</v>
      </c>
      <c r="L22" s="41" t="s">
        <v>15</v>
      </c>
      <c r="O22" s="50"/>
    </row>
    <row r="23" spans="2:16" ht="30" customHeight="1" x14ac:dyDescent="0.25">
      <c r="B23" s="42" t="s">
        <v>0</v>
      </c>
      <c r="C23" s="43">
        <v>661</v>
      </c>
      <c r="D23" s="43">
        <v>486</v>
      </c>
      <c r="E23" s="43">
        <v>660</v>
      </c>
      <c r="F23" s="77">
        <f>+E23/D23-1</f>
        <v>0.35802469135802473</v>
      </c>
      <c r="H23" s="42" t="s">
        <v>0</v>
      </c>
      <c r="I23" s="43">
        <v>445</v>
      </c>
      <c r="J23" s="43">
        <v>717</v>
      </c>
      <c r="K23" s="43">
        <v>528</v>
      </c>
      <c r="L23" s="77">
        <f>+K23/J23-1</f>
        <v>-0.2635983263598326</v>
      </c>
      <c r="N23" s="90"/>
      <c r="O23" s="50"/>
      <c r="P23" s="50"/>
    </row>
    <row r="24" spans="2:16" ht="30" customHeight="1" thickBot="1" x14ac:dyDescent="0.3">
      <c r="B24" s="38" t="s">
        <v>14</v>
      </c>
      <c r="C24" s="39">
        <v>5710</v>
      </c>
      <c r="D24" s="39">
        <v>3780</v>
      </c>
      <c r="E24" s="39">
        <v>2700</v>
      </c>
      <c r="F24" s="78">
        <f>+E24/D24-1</f>
        <v>-0.2857142857142857</v>
      </c>
      <c r="H24" s="69" t="s">
        <v>14</v>
      </c>
      <c r="I24" s="70">
        <v>2930</v>
      </c>
      <c r="J24" s="70">
        <v>3972</v>
      </c>
      <c r="K24" s="70">
        <v>3170</v>
      </c>
      <c r="L24" s="79">
        <f>+K24/J24-1</f>
        <v>-0.20191339375629402</v>
      </c>
      <c r="N24" s="90"/>
      <c r="O24" s="50"/>
      <c r="P24" s="50"/>
    </row>
    <row r="25" spans="2:16" ht="61.5" customHeight="1" thickBot="1" x14ac:dyDescent="0.3">
      <c r="B25" s="44" t="s">
        <v>105</v>
      </c>
      <c r="C25" s="70">
        <v>1692</v>
      </c>
      <c r="D25" s="70">
        <v>1671</v>
      </c>
      <c r="E25" s="70">
        <v>1045</v>
      </c>
      <c r="F25" s="79">
        <f>+E25/D25-1</f>
        <v>-0.37462597247157392</v>
      </c>
    </row>
    <row r="26" spans="2:16" x14ac:dyDescent="0.25"/>
    <row r="27" spans="2:16" x14ac:dyDescent="0.25"/>
    <row r="28" spans="2:16" x14ac:dyDescent="0.25"/>
    <row r="29" spans="2:16" x14ac:dyDescent="0.25"/>
    <row r="30" spans="2:16" x14ac:dyDescent="0.25"/>
    <row r="31" spans="2:16" x14ac:dyDescent="0.25"/>
    <row r="32" spans="2:16" x14ac:dyDescent="0.25"/>
    <row r="33" spans="2:18" x14ac:dyDescent="0.25"/>
    <row r="34" spans="2:18" x14ac:dyDescent="0.25"/>
    <row r="35" spans="2:18" x14ac:dyDescent="0.25"/>
    <row r="36" spans="2:18" x14ac:dyDescent="0.25"/>
    <row r="37" spans="2:18" x14ac:dyDescent="0.25"/>
    <row r="38" spans="2:18" x14ac:dyDescent="0.25"/>
    <row r="39" spans="2:18" x14ac:dyDescent="0.25"/>
    <row r="40" spans="2:18" x14ac:dyDescent="0.25"/>
    <row r="41" spans="2:18" x14ac:dyDescent="0.25"/>
    <row r="42" spans="2:18" ht="15.75" thickBot="1" x14ac:dyDescent="0.3"/>
    <row r="43" spans="2:18" x14ac:dyDescent="0.25">
      <c r="B43" s="178" t="s">
        <v>52</v>
      </c>
      <c r="C43" s="179"/>
      <c r="D43" s="179"/>
      <c r="E43" s="179"/>
      <c r="F43" s="180"/>
      <c r="H43" s="178" t="s">
        <v>55</v>
      </c>
      <c r="I43" s="179"/>
      <c r="J43" s="179"/>
      <c r="K43" s="179"/>
      <c r="L43" s="180"/>
      <c r="N43" s="178" t="s">
        <v>57</v>
      </c>
      <c r="O43" s="179"/>
      <c r="P43" s="179"/>
      <c r="Q43" s="179"/>
      <c r="R43" s="180"/>
    </row>
    <row r="44" spans="2:18" ht="15.75" thickBot="1" x14ac:dyDescent="0.3">
      <c r="B44" s="181" t="s">
        <v>53</v>
      </c>
      <c r="C44" s="182"/>
      <c r="D44" s="182"/>
      <c r="E44" s="182"/>
      <c r="F44" s="183"/>
      <c r="H44" s="181" t="s">
        <v>53</v>
      </c>
      <c r="I44" s="182"/>
      <c r="J44" s="182"/>
      <c r="K44" s="182"/>
      <c r="L44" s="183"/>
      <c r="N44" s="181" t="s">
        <v>53</v>
      </c>
      <c r="O44" s="182"/>
      <c r="P44" s="182"/>
      <c r="Q44" s="182"/>
      <c r="R44" s="183"/>
    </row>
    <row r="45" spans="2:18" x14ac:dyDescent="0.25">
      <c r="B45" s="184" t="s">
        <v>1</v>
      </c>
      <c r="C45" s="186">
        <v>2018</v>
      </c>
      <c r="D45" s="186">
        <v>2019</v>
      </c>
      <c r="E45" s="186">
        <v>2020</v>
      </c>
      <c r="F45" s="176" t="s">
        <v>15</v>
      </c>
      <c r="H45" s="184" t="s">
        <v>1</v>
      </c>
      <c r="I45" s="186">
        <f>C45</f>
        <v>2018</v>
      </c>
      <c r="J45" s="186">
        <f>D45</f>
        <v>2019</v>
      </c>
      <c r="K45" s="186">
        <f>E45</f>
        <v>2020</v>
      </c>
      <c r="L45" s="176" t="s">
        <v>15</v>
      </c>
      <c r="N45" s="184" t="s">
        <v>1</v>
      </c>
      <c r="O45" s="186">
        <f>I45</f>
        <v>2018</v>
      </c>
      <c r="P45" s="186">
        <f>J45</f>
        <v>2019</v>
      </c>
      <c r="Q45" s="186">
        <f>K45</f>
        <v>2020</v>
      </c>
      <c r="R45" s="176" t="s">
        <v>15</v>
      </c>
    </row>
    <row r="46" spans="2:18" ht="15.75" thickBot="1" x14ac:dyDescent="0.3">
      <c r="B46" s="185"/>
      <c r="C46" s="187"/>
      <c r="D46" s="187"/>
      <c r="E46" s="187"/>
      <c r="F46" s="177"/>
      <c r="H46" s="185"/>
      <c r="I46" s="187"/>
      <c r="J46" s="187"/>
      <c r="K46" s="187"/>
      <c r="L46" s="177"/>
      <c r="N46" s="185"/>
      <c r="O46" s="187"/>
      <c r="P46" s="187"/>
      <c r="Q46" s="187"/>
      <c r="R46" s="177"/>
    </row>
    <row r="47" spans="2:18" x14ac:dyDescent="0.25">
      <c r="B47" s="34" t="s">
        <v>2</v>
      </c>
      <c r="C47" s="35">
        <v>121</v>
      </c>
      <c r="D47" s="35">
        <v>29</v>
      </c>
      <c r="E47" s="35">
        <v>18</v>
      </c>
      <c r="F47" s="73">
        <f t="shared" ref="F47:F58" si="0">+E47/D47-1</f>
        <v>-0.37931034482758619</v>
      </c>
      <c r="H47" s="2" t="s">
        <v>2</v>
      </c>
      <c r="I47" s="16">
        <v>363</v>
      </c>
      <c r="J47" s="16">
        <v>390</v>
      </c>
      <c r="K47" s="16">
        <v>274</v>
      </c>
      <c r="L47" s="80">
        <f t="shared" ref="L47:L58" si="1">+K47/J47-1</f>
        <v>-0.29743589743589749</v>
      </c>
      <c r="N47" s="52" t="s">
        <v>2</v>
      </c>
      <c r="O47" s="53">
        <v>105</v>
      </c>
      <c r="P47" s="53">
        <v>165</v>
      </c>
      <c r="Q47" s="53">
        <v>114</v>
      </c>
      <c r="R47" s="87">
        <f>+Q47/P47-1</f>
        <v>-0.30909090909090908</v>
      </c>
    </row>
    <row r="48" spans="2:18" x14ac:dyDescent="0.25">
      <c r="B48" s="7" t="s">
        <v>3</v>
      </c>
      <c r="C48" s="6">
        <v>60</v>
      </c>
      <c r="D48" s="6">
        <v>25</v>
      </c>
      <c r="E48" s="6">
        <v>21</v>
      </c>
      <c r="F48" s="71">
        <f t="shared" si="0"/>
        <v>-0.16000000000000003</v>
      </c>
      <c r="H48" s="7" t="s">
        <v>3</v>
      </c>
      <c r="I48" s="17">
        <v>584</v>
      </c>
      <c r="J48" s="17">
        <v>381</v>
      </c>
      <c r="K48" s="17">
        <v>240</v>
      </c>
      <c r="L48" s="71">
        <f t="shared" si="1"/>
        <v>-0.37007874015748032</v>
      </c>
      <c r="N48" s="56" t="s">
        <v>3</v>
      </c>
      <c r="O48" s="33">
        <v>157</v>
      </c>
      <c r="P48" s="33">
        <v>192</v>
      </c>
      <c r="Q48" s="33">
        <v>91</v>
      </c>
      <c r="R48" s="88">
        <f t="shared" ref="R48:R58" si="2">+Q48/P48-1</f>
        <v>-0.52604166666666674</v>
      </c>
    </row>
    <row r="49" spans="2:18" x14ac:dyDescent="0.25">
      <c r="B49" s="7" t="s">
        <v>4</v>
      </c>
      <c r="C49" s="6">
        <v>33</v>
      </c>
      <c r="D49" s="6">
        <v>33</v>
      </c>
      <c r="E49" s="6">
        <v>22</v>
      </c>
      <c r="F49" s="71">
        <f t="shared" si="0"/>
        <v>-0.33333333333333337</v>
      </c>
      <c r="H49" s="7" t="s">
        <v>4</v>
      </c>
      <c r="I49" s="17">
        <v>421</v>
      </c>
      <c r="J49" s="17">
        <v>407</v>
      </c>
      <c r="K49" s="17">
        <v>256</v>
      </c>
      <c r="L49" s="71">
        <f t="shared" si="1"/>
        <v>-0.37100737100737102</v>
      </c>
      <c r="N49" s="56" t="s">
        <v>4</v>
      </c>
      <c r="O49" s="33">
        <v>132</v>
      </c>
      <c r="P49" s="33">
        <v>157</v>
      </c>
      <c r="Q49" s="33">
        <v>75</v>
      </c>
      <c r="R49" s="88">
        <f t="shared" si="2"/>
        <v>-0.52229299363057324</v>
      </c>
    </row>
    <row r="50" spans="2:18" x14ac:dyDescent="0.25">
      <c r="B50" s="7" t="s">
        <v>5</v>
      </c>
      <c r="C50" s="6">
        <v>37</v>
      </c>
      <c r="D50" s="6">
        <v>51</v>
      </c>
      <c r="E50" s="6">
        <v>18</v>
      </c>
      <c r="F50" s="71">
        <f t="shared" si="0"/>
        <v>-0.64705882352941169</v>
      </c>
      <c r="H50" s="7" t="s">
        <v>5</v>
      </c>
      <c r="I50" s="17">
        <v>496</v>
      </c>
      <c r="J50" s="17">
        <v>260</v>
      </c>
      <c r="K50" s="17">
        <v>27</v>
      </c>
      <c r="L50" s="71">
        <f t="shared" si="1"/>
        <v>-0.89615384615384619</v>
      </c>
      <c r="N50" s="56" t="s">
        <v>5</v>
      </c>
      <c r="O50" s="33">
        <v>82</v>
      </c>
      <c r="P50" s="33">
        <v>147</v>
      </c>
      <c r="Q50" s="33">
        <v>53</v>
      </c>
      <c r="R50" s="88">
        <f t="shared" si="2"/>
        <v>-0.63945578231292521</v>
      </c>
    </row>
    <row r="51" spans="2:18" x14ac:dyDescent="0.25">
      <c r="B51" s="7" t="s">
        <v>6</v>
      </c>
      <c r="C51" s="6">
        <v>73</v>
      </c>
      <c r="D51" s="6">
        <v>21</v>
      </c>
      <c r="E51" s="6">
        <v>29</v>
      </c>
      <c r="F51" s="71">
        <f t="shared" si="0"/>
        <v>0.38095238095238093</v>
      </c>
      <c r="H51" s="7" t="s">
        <v>6</v>
      </c>
      <c r="I51" s="17">
        <v>649</v>
      </c>
      <c r="J51" s="17">
        <v>333</v>
      </c>
      <c r="K51" s="17">
        <v>214</v>
      </c>
      <c r="L51" s="71">
        <f t="shared" si="1"/>
        <v>-0.35735735735735741</v>
      </c>
      <c r="N51" s="56" t="s">
        <v>6</v>
      </c>
      <c r="O51" s="33">
        <v>161</v>
      </c>
      <c r="P51" s="33">
        <v>102</v>
      </c>
      <c r="Q51" s="33">
        <v>68</v>
      </c>
      <c r="R51" s="88">
        <f t="shared" si="2"/>
        <v>-0.33333333333333337</v>
      </c>
    </row>
    <row r="52" spans="2:18" x14ac:dyDescent="0.25">
      <c r="B52" s="7" t="s">
        <v>7</v>
      </c>
      <c r="C52" s="6">
        <v>54</v>
      </c>
      <c r="D52" s="6">
        <v>34</v>
      </c>
      <c r="E52" s="6">
        <v>29</v>
      </c>
      <c r="F52" s="71">
        <f t="shared" si="0"/>
        <v>-0.1470588235294118</v>
      </c>
      <c r="H52" s="7" t="s">
        <v>7</v>
      </c>
      <c r="I52" s="17">
        <v>394</v>
      </c>
      <c r="J52" s="17">
        <v>244</v>
      </c>
      <c r="K52" s="17">
        <v>170</v>
      </c>
      <c r="L52" s="71">
        <f t="shared" si="1"/>
        <v>-0.30327868852459017</v>
      </c>
      <c r="N52" s="56" t="s">
        <v>7</v>
      </c>
      <c r="O52" s="33">
        <v>178</v>
      </c>
      <c r="P52" s="33">
        <v>102</v>
      </c>
      <c r="Q52" s="33">
        <v>71</v>
      </c>
      <c r="R52" s="88">
        <f t="shared" si="2"/>
        <v>-0.30392156862745101</v>
      </c>
    </row>
    <row r="53" spans="2:18" x14ac:dyDescent="0.25">
      <c r="B53" s="7" t="s">
        <v>8</v>
      </c>
      <c r="C53" s="6">
        <v>59</v>
      </c>
      <c r="D53" s="6">
        <v>59</v>
      </c>
      <c r="E53" s="6">
        <v>74</v>
      </c>
      <c r="F53" s="71">
        <f t="shared" si="0"/>
        <v>0.25423728813559321</v>
      </c>
      <c r="H53" s="7" t="s">
        <v>8</v>
      </c>
      <c r="I53" s="17">
        <v>448</v>
      </c>
      <c r="J53" s="17">
        <v>377</v>
      </c>
      <c r="K53" s="17">
        <v>201</v>
      </c>
      <c r="L53" s="71">
        <f t="shared" si="1"/>
        <v>-0.46684350132625996</v>
      </c>
      <c r="N53" s="56" t="s">
        <v>8</v>
      </c>
      <c r="O53" s="33">
        <v>136</v>
      </c>
      <c r="P53" s="33">
        <v>122</v>
      </c>
      <c r="Q53" s="33">
        <v>37</v>
      </c>
      <c r="R53" s="88">
        <f t="shared" si="2"/>
        <v>-0.69672131147540983</v>
      </c>
    </row>
    <row r="54" spans="2:18" x14ac:dyDescent="0.25">
      <c r="B54" s="7" t="s">
        <v>9</v>
      </c>
      <c r="C54" s="6">
        <v>32</v>
      </c>
      <c r="D54" s="6">
        <v>76</v>
      </c>
      <c r="E54" s="6">
        <v>44</v>
      </c>
      <c r="F54" s="71">
        <f t="shared" si="0"/>
        <v>-0.42105263157894735</v>
      </c>
      <c r="H54" s="7" t="s">
        <v>9</v>
      </c>
      <c r="I54" s="17">
        <v>529</v>
      </c>
      <c r="J54" s="17">
        <v>341</v>
      </c>
      <c r="K54" s="17">
        <v>196</v>
      </c>
      <c r="L54" s="71">
        <f t="shared" si="1"/>
        <v>-0.42521994134897356</v>
      </c>
      <c r="N54" s="56" t="s">
        <v>9</v>
      </c>
      <c r="O54" s="33">
        <v>167</v>
      </c>
      <c r="P54" s="33">
        <v>163</v>
      </c>
      <c r="Q54" s="33">
        <v>79</v>
      </c>
      <c r="R54" s="88">
        <f t="shared" si="2"/>
        <v>-0.51533742331288346</v>
      </c>
    </row>
    <row r="55" spans="2:18" x14ac:dyDescent="0.25">
      <c r="B55" s="7" t="s">
        <v>10</v>
      </c>
      <c r="C55" s="6">
        <v>47</v>
      </c>
      <c r="D55" s="6">
        <v>44</v>
      </c>
      <c r="E55" s="6">
        <v>110</v>
      </c>
      <c r="F55" s="71">
        <f t="shared" si="0"/>
        <v>1.5</v>
      </c>
      <c r="H55" s="7" t="s">
        <v>10</v>
      </c>
      <c r="I55" s="17">
        <v>438</v>
      </c>
      <c r="J55" s="17">
        <v>223</v>
      </c>
      <c r="K55" s="17">
        <v>206</v>
      </c>
      <c r="L55" s="71">
        <f t="shared" si="1"/>
        <v>-7.623318385650224E-2</v>
      </c>
      <c r="N55" s="56" t="s">
        <v>10</v>
      </c>
      <c r="O55" s="33">
        <v>180</v>
      </c>
      <c r="P55" s="33">
        <v>131</v>
      </c>
      <c r="Q55" s="33">
        <v>89</v>
      </c>
      <c r="R55" s="88">
        <f t="shared" si="2"/>
        <v>-0.32061068702290074</v>
      </c>
    </row>
    <row r="56" spans="2:18" x14ac:dyDescent="0.25">
      <c r="B56" s="7" t="s">
        <v>11</v>
      </c>
      <c r="C56" s="6">
        <v>22</v>
      </c>
      <c r="D56" s="6">
        <v>30</v>
      </c>
      <c r="E56" s="6">
        <v>109</v>
      </c>
      <c r="F56" s="71">
        <f t="shared" si="0"/>
        <v>2.6333333333333333</v>
      </c>
      <c r="H56" s="7" t="s">
        <v>11</v>
      </c>
      <c r="I56" s="17">
        <v>512</v>
      </c>
      <c r="J56" s="17">
        <v>277</v>
      </c>
      <c r="K56" s="17">
        <v>274</v>
      </c>
      <c r="L56" s="71">
        <f t="shared" si="1"/>
        <v>-1.0830324909747335E-2</v>
      </c>
      <c r="N56" s="56" t="s">
        <v>11</v>
      </c>
      <c r="O56" s="33">
        <v>124</v>
      </c>
      <c r="P56" s="33">
        <v>136</v>
      </c>
      <c r="Q56" s="33">
        <v>118</v>
      </c>
      <c r="R56" s="88">
        <f t="shared" si="2"/>
        <v>-0.13235294117647056</v>
      </c>
    </row>
    <row r="57" spans="2:18" x14ac:dyDescent="0.25">
      <c r="B57" s="7" t="s">
        <v>12</v>
      </c>
      <c r="C57" s="6">
        <v>67</v>
      </c>
      <c r="D57" s="6">
        <v>61</v>
      </c>
      <c r="E57" s="6">
        <v>124</v>
      </c>
      <c r="F57" s="71">
        <f t="shared" si="0"/>
        <v>1.0327868852459017</v>
      </c>
      <c r="H57" s="7" t="s">
        <v>12</v>
      </c>
      <c r="I57" s="17">
        <v>465</v>
      </c>
      <c r="J57" s="17">
        <v>212</v>
      </c>
      <c r="K57" s="17">
        <v>282</v>
      </c>
      <c r="L57" s="71">
        <f t="shared" si="1"/>
        <v>0.33018867924528306</v>
      </c>
      <c r="N57" s="56" t="s">
        <v>12</v>
      </c>
      <c r="O57" s="33">
        <v>135</v>
      </c>
      <c r="P57" s="33">
        <v>137</v>
      </c>
      <c r="Q57" s="33">
        <v>160</v>
      </c>
      <c r="R57" s="88">
        <f t="shared" si="2"/>
        <v>0.16788321167883202</v>
      </c>
    </row>
    <row r="58" spans="2:18" ht="15.75" thickBot="1" x14ac:dyDescent="0.3">
      <c r="B58" s="8" t="s">
        <v>13</v>
      </c>
      <c r="C58" s="9">
        <v>56</v>
      </c>
      <c r="D58" s="9">
        <v>23</v>
      </c>
      <c r="E58" s="9">
        <v>62</v>
      </c>
      <c r="F58" s="72">
        <f t="shared" si="0"/>
        <v>1.6956521739130435</v>
      </c>
      <c r="H58" s="8" t="s">
        <v>13</v>
      </c>
      <c r="I58" s="18">
        <v>411</v>
      </c>
      <c r="J58" s="18">
        <v>335</v>
      </c>
      <c r="K58" s="18">
        <v>360</v>
      </c>
      <c r="L58" s="72">
        <f t="shared" si="1"/>
        <v>7.4626865671641784E-2</v>
      </c>
      <c r="N58" s="58" t="s">
        <v>13</v>
      </c>
      <c r="O58" s="59">
        <v>135</v>
      </c>
      <c r="P58" s="59">
        <v>117</v>
      </c>
      <c r="Q58" s="59">
        <v>90</v>
      </c>
      <c r="R58" s="89">
        <f t="shared" si="2"/>
        <v>-0.23076923076923073</v>
      </c>
    </row>
    <row r="59" spans="2:18" x14ac:dyDescent="0.25"/>
    <row r="60" spans="2:18" x14ac:dyDescent="0.25"/>
    <row r="61" spans="2:18" x14ac:dyDescent="0.25"/>
    <row r="62" spans="2:18" x14ac:dyDescent="0.25"/>
    <row r="63" spans="2:18" x14ac:dyDescent="0.25"/>
    <row r="64" spans="2:18" x14ac:dyDescent="0.25"/>
    <row r="65" spans="2:12" x14ac:dyDescent="0.25"/>
    <row r="66" spans="2:12" x14ac:dyDescent="0.25"/>
    <row r="67" spans="2:12" x14ac:dyDescent="0.25"/>
    <row r="68" spans="2:12" x14ac:dyDescent="0.25"/>
    <row r="69" spans="2:12" x14ac:dyDescent="0.25"/>
    <row r="70" spans="2:12" x14ac:dyDescent="0.25"/>
    <row r="71" spans="2:12" x14ac:dyDescent="0.25"/>
    <row r="72" spans="2:12" x14ac:dyDescent="0.25"/>
    <row r="73" spans="2:12" x14ac:dyDescent="0.25"/>
    <row r="74" spans="2:12" x14ac:dyDescent="0.25"/>
    <row r="75" spans="2:12" ht="15.75" thickBot="1" x14ac:dyDescent="0.3"/>
    <row r="76" spans="2:12" x14ac:dyDescent="0.25">
      <c r="B76" s="178" t="s">
        <v>54</v>
      </c>
      <c r="C76" s="179"/>
      <c r="D76" s="179"/>
      <c r="E76" s="179"/>
      <c r="F76" s="180"/>
      <c r="H76" s="178" t="s">
        <v>56</v>
      </c>
      <c r="I76" s="179"/>
      <c r="J76" s="179"/>
      <c r="K76" s="179"/>
      <c r="L76" s="180"/>
    </row>
    <row r="77" spans="2:12" ht="15.75" thickBot="1" x14ac:dyDescent="0.3">
      <c r="B77" s="181" t="s">
        <v>53</v>
      </c>
      <c r="C77" s="182"/>
      <c r="D77" s="182"/>
      <c r="E77" s="182"/>
      <c r="F77" s="183"/>
      <c r="H77" s="181" t="s">
        <v>53</v>
      </c>
      <c r="I77" s="182"/>
      <c r="J77" s="182"/>
      <c r="K77" s="182"/>
      <c r="L77" s="183"/>
    </row>
    <row r="78" spans="2:12" x14ac:dyDescent="0.25">
      <c r="B78" s="184" t="s">
        <v>1</v>
      </c>
      <c r="C78" s="186">
        <f>C45</f>
        <v>2018</v>
      </c>
      <c r="D78" s="186">
        <f>D45</f>
        <v>2019</v>
      </c>
      <c r="E78" s="186">
        <f>E45</f>
        <v>2020</v>
      </c>
      <c r="F78" s="176" t="s">
        <v>15</v>
      </c>
      <c r="H78" s="184" t="s">
        <v>1</v>
      </c>
      <c r="I78" s="186">
        <f>C78</f>
        <v>2018</v>
      </c>
      <c r="J78" s="186">
        <f>D78</f>
        <v>2019</v>
      </c>
      <c r="K78" s="186">
        <f>E78</f>
        <v>2020</v>
      </c>
      <c r="L78" s="176" t="s">
        <v>15</v>
      </c>
    </row>
    <row r="79" spans="2:12" ht="15.75" thickBot="1" x14ac:dyDescent="0.3">
      <c r="B79" s="185"/>
      <c r="C79" s="187"/>
      <c r="D79" s="187"/>
      <c r="E79" s="187"/>
      <c r="F79" s="177"/>
      <c r="H79" s="185"/>
      <c r="I79" s="187"/>
      <c r="J79" s="187"/>
      <c r="K79" s="187"/>
      <c r="L79" s="177"/>
    </row>
    <row r="80" spans="2:12" x14ac:dyDescent="0.25">
      <c r="B80" s="2" t="s">
        <v>2</v>
      </c>
      <c r="C80" s="3">
        <v>47</v>
      </c>
      <c r="D80" s="3">
        <v>21</v>
      </c>
      <c r="E80" s="3">
        <v>27</v>
      </c>
      <c r="F80" s="74">
        <f t="shared" ref="F80:F91" si="3">+E80/D80-1</f>
        <v>0.28571428571428581</v>
      </c>
      <c r="H80" s="2" t="s">
        <v>2</v>
      </c>
      <c r="I80" s="16">
        <v>352</v>
      </c>
      <c r="J80" s="16">
        <v>268</v>
      </c>
      <c r="K80" s="16">
        <v>265</v>
      </c>
      <c r="L80" s="80">
        <f>+K80/J80-1</f>
        <v>-1.1194029850746245E-2</v>
      </c>
    </row>
    <row r="81" spans="2:12" x14ac:dyDescent="0.25">
      <c r="B81" s="7" t="s">
        <v>3</v>
      </c>
      <c r="C81" s="6">
        <v>12</v>
      </c>
      <c r="D81" s="6">
        <v>171</v>
      </c>
      <c r="E81" s="6">
        <v>44</v>
      </c>
      <c r="F81" s="75">
        <f t="shared" si="3"/>
        <v>-0.74269005847953218</v>
      </c>
      <c r="H81" s="7" t="s">
        <v>3</v>
      </c>
      <c r="I81" s="17">
        <v>260</v>
      </c>
      <c r="J81" s="17">
        <v>299</v>
      </c>
      <c r="K81" s="17">
        <v>226</v>
      </c>
      <c r="L81" s="71">
        <f t="shared" ref="L81:L91" si="4">+K81/J81-1</f>
        <v>-0.2441471571906354</v>
      </c>
    </row>
    <row r="82" spans="2:12" x14ac:dyDescent="0.25">
      <c r="B82" s="7" t="s">
        <v>4</v>
      </c>
      <c r="C82" s="6">
        <v>21</v>
      </c>
      <c r="D82" s="6">
        <v>40</v>
      </c>
      <c r="E82" s="6">
        <v>22</v>
      </c>
      <c r="F82" s="75">
        <f t="shared" si="3"/>
        <v>-0.44999999999999996</v>
      </c>
      <c r="H82" s="7" t="s">
        <v>4</v>
      </c>
      <c r="I82" s="17">
        <v>165</v>
      </c>
      <c r="J82" s="17">
        <v>407</v>
      </c>
      <c r="K82" s="17">
        <v>261</v>
      </c>
      <c r="L82" s="71">
        <f t="shared" si="4"/>
        <v>-0.35872235872235869</v>
      </c>
    </row>
    <row r="83" spans="2:12" x14ac:dyDescent="0.25">
      <c r="B83" s="7" t="s">
        <v>5</v>
      </c>
      <c r="C83" s="6">
        <v>33</v>
      </c>
      <c r="D83" s="6">
        <v>26</v>
      </c>
      <c r="E83" s="6">
        <v>92</v>
      </c>
      <c r="F83" s="75">
        <f t="shared" si="3"/>
        <v>2.5384615384615383</v>
      </c>
      <c r="H83" s="7" t="s">
        <v>5</v>
      </c>
      <c r="I83" s="17">
        <v>196</v>
      </c>
      <c r="J83" s="17">
        <v>264</v>
      </c>
      <c r="K83" s="17">
        <v>107</v>
      </c>
      <c r="L83" s="71">
        <f t="shared" si="4"/>
        <v>-0.59469696969696972</v>
      </c>
    </row>
    <row r="84" spans="2:12" x14ac:dyDescent="0.25">
      <c r="B84" s="7" t="s">
        <v>6</v>
      </c>
      <c r="C84" s="6">
        <v>20</v>
      </c>
      <c r="D84" s="6">
        <v>24</v>
      </c>
      <c r="E84" s="6">
        <v>40</v>
      </c>
      <c r="F84" s="75">
        <f t="shared" si="3"/>
        <v>0.66666666666666674</v>
      </c>
      <c r="H84" s="7" t="s">
        <v>6</v>
      </c>
      <c r="I84" s="17">
        <v>271</v>
      </c>
      <c r="J84" s="17">
        <v>348</v>
      </c>
      <c r="K84" s="17">
        <v>265</v>
      </c>
      <c r="L84" s="71">
        <f t="shared" si="4"/>
        <v>-0.2385057471264368</v>
      </c>
    </row>
    <row r="85" spans="2:12" x14ac:dyDescent="0.25">
      <c r="B85" s="7" t="s">
        <v>7</v>
      </c>
      <c r="C85" s="6">
        <v>17</v>
      </c>
      <c r="D85" s="6">
        <v>24</v>
      </c>
      <c r="E85" s="6">
        <v>24</v>
      </c>
      <c r="F85" s="75">
        <f t="shared" si="3"/>
        <v>0</v>
      </c>
      <c r="H85" s="7" t="s">
        <v>7</v>
      </c>
      <c r="I85" s="17">
        <v>202</v>
      </c>
      <c r="J85" s="17">
        <v>363</v>
      </c>
      <c r="K85" s="17">
        <v>173</v>
      </c>
      <c r="L85" s="71">
        <f t="shared" si="4"/>
        <v>-0.52341597796143247</v>
      </c>
    </row>
    <row r="86" spans="2:12" x14ac:dyDescent="0.25">
      <c r="B86" s="7" t="s">
        <v>8</v>
      </c>
      <c r="C86" s="6">
        <v>30</v>
      </c>
      <c r="D86" s="6">
        <v>24</v>
      </c>
      <c r="E86" s="6">
        <v>16</v>
      </c>
      <c r="F86" s="75">
        <f t="shared" si="3"/>
        <v>-0.33333333333333337</v>
      </c>
      <c r="H86" s="7" t="s">
        <v>8</v>
      </c>
      <c r="I86" s="17">
        <v>169</v>
      </c>
      <c r="J86" s="17">
        <v>321</v>
      </c>
      <c r="K86" s="17">
        <v>228</v>
      </c>
      <c r="L86" s="71">
        <f t="shared" si="4"/>
        <v>-0.28971962616822433</v>
      </c>
    </row>
    <row r="87" spans="2:12" x14ac:dyDescent="0.25">
      <c r="B87" s="7" t="s">
        <v>9</v>
      </c>
      <c r="C87" s="6">
        <v>66</v>
      </c>
      <c r="D87" s="6">
        <v>34</v>
      </c>
      <c r="E87" s="6">
        <v>20</v>
      </c>
      <c r="F87" s="75">
        <f t="shared" si="3"/>
        <v>-0.41176470588235292</v>
      </c>
      <c r="H87" s="7" t="s">
        <v>9</v>
      </c>
      <c r="I87" s="17">
        <v>198</v>
      </c>
      <c r="J87" s="17">
        <v>319</v>
      </c>
      <c r="K87" s="17">
        <v>293</v>
      </c>
      <c r="L87" s="71">
        <f t="shared" si="4"/>
        <v>-8.1504702194357348E-2</v>
      </c>
    </row>
    <row r="88" spans="2:12" x14ac:dyDescent="0.25">
      <c r="B88" s="7" t="s">
        <v>10</v>
      </c>
      <c r="C88" s="6">
        <v>20</v>
      </c>
      <c r="D88" s="6">
        <v>51</v>
      </c>
      <c r="E88" s="6">
        <v>32</v>
      </c>
      <c r="F88" s="75">
        <f t="shared" si="3"/>
        <v>-0.37254901960784315</v>
      </c>
      <c r="H88" s="7" t="s">
        <v>10</v>
      </c>
      <c r="I88" s="17">
        <v>186</v>
      </c>
      <c r="J88" s="17">
        <v>159</v>
      </c>
      <c r="K88" s="17">
        <v>214</v>
      </c>
      <c r="L88" s="71">
        <f t="shared" si="4"/>
        <v>0.34591194968553451</v>
      </c>
    </row>
    <row r="89" spans="2:12" x14ac:dyDescent="0.25">
      <c r="B89" s="7" t="s">
        <v>11</v>
      </c>
      <c r="C89" s="6">
        <v>23</v>
      </c>
      <c r="D89" s="6">
        <v>28</v>
      </c>
      <c r="E89" s="6">
        <v>21</v>
      </c>
      <c r="F89" s="75">
        <f t="shared" si="3"/>
        <v>-0.25</v>
      </c>
      <c r="H89" s="7" t="s">
        <v>11</v>
      </c>
      <c r="I89" s="17">
        <v>176</v>
      </c>
      <c r="J89" s="17">
        <v>153</v>
      </c>
      <c r="K89" s="17">
        <v>291</v>
      </c>
      <c r="L89" s="71">
        <f t="shared" si="4"/>
        <v>0.90196078431372539</v>
      </c>
    </row>
    <row r="90" spans="2:12" x14ac:dyDescent="0.25">
      <c r="B90" s="7" t="s">
        <v>12</v>
      </c>
      <c r="C90" s="6">
        <v>83</v>
      </c>
      <c r="D90" s="6">
        <v>229</v>
      </c>
      <c r="E90" s="6">
        <v>118</v>
      </c>
      <c r="F90" s="75">
        <f t="shared" si="3"/>
        <v>-0.48471615720524019</v>
      </c>
      <c r="H90" s="7" t="s">
        <v>12</v>
      </c>
      <c r="I90" s="17">
        <v>396</v>
      </c>
      <c r="J90" s="17">
        <v>262</v>
      </c>
      <c r="K90" s="17">
        <v>312</v>
      </c>
      <c r="L90" s="71">
        <f t="shared" si="4"/>
        <v>0.19083969465648853</v>
      </c>
    </row>
    <row r="91" spans="2:12" ht="15.75" thickBot="1" x14ac:dyDescent="0.3">
      <c r="B91" s="8" t="s">
        <v>13</v>
      </c>
      <c r="C91" s="9">
        <v>73</v>
      </c>
      <c r="D91" s="9">
        <v>45</v>
      </c>
      <c r="E91" s="9">
        <v>72</v>
      </c>
      <c r="F91" s="76">
        <f t="shared" si="3"/>
        <v>0.60000000000000009</v>
      </c>
      <c r="H91" s="8" t="s">
        <v>13</v>
      </c>
      <c r="I91" s="18">
        <v>359</v>
      </c>
      <c r="J91" s="18">
        <v>809</v>
      </c>
      <c r="K91" s="18">
        <v>535</v>
      </c>
      <c r="L91" s="72">
        <f t="shared" si="4"/>
        <v>-0.33868974042027189</v>
      </c>
    </row>
    <row r="92" spans="2:12" x14ac:dyDescent="0.25"/>
    <row r="93" spans="2:12" x14ac:dyDescent="0.25"/>
    <row r="94" spans="2:12" x14ac:dyDescent="0.25"/>
    <row r="95" spans="2:12" x14ac:dyDescent="0.25"/>
    <row r="96" spans="2:12" x14ac:dyDescent="0.25"/>
    <row r="97" spans="8:13" x14ac:dyDescent="0.25"/>
    <row r="98" spans="8:13" x14ac:dyDescent="0.25"/>
    <row r="99" spans="8:13" x14ac:dyDescent="0.25"/>
    <row r="100" spans="8:13" x14ac:dyDescent="0.25"/>
    <row r="101" spans="8:13" x14ac:dyDescent="0.25"/>
    <row r="102" spans="8:13" x14ac:dyDescent="0.25"/>
    <row r="103" spans="8:13" x14ac:dyDescent="0.25"/>
    <row r="104" spans="8:13" x14ac:dyDescent="0.25"/>
    <row r="105" spans="8:13" x14ac:dyDescent="0.25"/>
    <row r="106" spans="8:13" x14ac:dyDescent="0.25"/>
    <row r="107" spans="8:13" x14ac:dyDescent="0.25"/>
    <row r="108" spans="8:13" x14ac:dyDescent="0.25">
      <c r="H108" s="188" t="s">
        <v>87</v>
      </c>
      <c r="I108" s="188"/>
      <c r="J108" s="188"/>
      <c r="K108" s="188"/>
      <c r="L108" s="188"/>
      <c r="M108" s="188"/>
    </row>
    <row r="109" spans="8:13" x14ac:dyDescent="0.25">
      <c r="H109" s="188" t="s">
        <v>88</v>
      </c>
      <c r="I109" s="188"/>
      <c r="J109" s="188"/>
      <c r="K109" s="188"/>
      <c r="L109" s="188"/>
      <c r="M109" s="188"/>
    </row>
    <row r="110" spans="8:13" x14ac:dyDescent="0.25"/>
    <row r="111" spans="8:13" x14ac:dyDescent="0.25"/>
    <row r="112" spans="8:13" x14ac:dyDescent="0.25"/>
  </sheetData>
  <sheetProtection algorithmName="SHA-512" hashValue="K+bX3gW5TWv38c+E6g9IgKsHJCeS3IKURob1sLwZJACbOeeX8l9LYwvQCR+z0QfzIz5BF+CD47W5p+FL+konBw==" saltValue="JJcfWwvTyCAG1oYZhKlVqQ==" spinCount="100000" sheet="1" objects="1" scenarios="1" formatCells="0" formatColumns="0" formatRows="0" insertColumns="0" insertRows="0" insertHyperlinks="0" deleteColumns="0" deleteRows="0" selectLockedCells="1" sort="0" autoFilter="0" pivotTables="0" selectUnlockedCells="1"/>
  <mergeCells count="39">
    <mergeCell ref="N43:R43"/>
    <mergeCell ref="N44:R44"/>
    <mergeCell ref="N45:N46"/>
    <mergeCell ref="O45:O46"/>
    <mergeCell ref="P45:P46"/>
    <mergeCell ref="Q45:Q46"/>
    <mergeCell ref="R45:R46"/>
    <mergeCell ref="H78:H79"/>
    <mergeCell ref="I78:I79"/>
    <mergeCell ref="J78:J79"/>
    <mergeCell ref="K78:K79"/>
    <mergeCell ref="L78:L79"/>
    <mergeCell ref="B78:B79"/>
    <mergeCell ref="C78:C79"/>
    <mergeCell ref="D78:D79"/>
    <mergeCell ref="E78:E79"/>
    <mergeCell ref="F78:F79"/>
    <mergeCell ref="K45:K46"/>
    <mergeCell ref="L45:L46"/>
    <mergeCell ref="H76:L76"/>
    <mergeCell ref="B76:F76"/>
    <mergeCell ref="B77:F77"/>
    <mergeCell ref="H77:L77"/>
    <mergeCell ref="H108:M108"/>
    <mergeCell ref="H109:M109"/>
    <mergeCell ref="H20:L21"/>
    <mergeCell ref="B43:F43"/>
    <mergeCell ref="B44:F44"/>
    <mergeCell ref="B45:B46"/>
    <mergeCell ref="C45:C46"/>
    <mergeCell ref="D45:D46"/>
    <mergeCell ref="E45:E46"/>
    <mergeCell ref="F45:F46"/>
    <mergeCell ref="H43:L43"/>
    <mergeCell ref="H44:L44"/>
    <mergeCell ref="B20:F21"/>
    <mergeCell ref="H45:H46"/>
    <mergeCell ref="I45:I46"/>
    <mergeCell ref="J45:J4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9"/>
  <sheetViews>
    <sheetView showGridLines="0" zoomScale="85" zoomScaleNormal="85" workbookViewId="0"/>
  </sheetViews>
  <sheetFormatPr baseColWidth="10" defaultColWidth="0" defaultRowHeight="15" zeroHeight="1" x14ac:dyDescent="0.25"/>
  <cols>
    <col min="1" max="19" width="11.42578125" style="1" customWidth="1"/>
    <col min="20" max="16384" width="11.42578125" style="1" hidden="1"/>
  </cols>
  <sheetData>
    <row r="1" spans="2:18" x14ac:dyDescent="0.25"/>
    <row r="2" spans="2:18" x14ac:dyDescent="0.25"/>
    <row r="3" spans="2:18" x14ac:dyDescent="0.25"/>
    <row r="4" spans="2:18" x14ac:dyDescent="0.25"/>
    <row r="5" spans="2:18" x14ac:dyDescent="0.25"/>
    <row r="6" spans="2:18" x14ac:dyDescent="0.25"/>
    <row r="7" spans="2:18" x14ac:dyDescent="0.25"/>
    <row r="8" spans="2:18" x14ac:dyDescent="0.25"/>
    <row r="9" spans="2:18" x14ac:dyDescent="0.25"/>
    <row r="10" spans="2:18" x14ac:dyDescent="0.25"/>
    <row r="11" spans="2:18" x14ac:dyDescent="0.25"/>
    <row r="12" spans="2:18" x14ac:dyDescent="0.25"/>
    <row r="13" spans="2:18" ht="15.75" thickBot="1" x14ac:dyDescent="0.3"/>
    <row r="14" spans="2:18" ht="15" customHeight="1" x14ac:dyDescent="0.25">
      <c r="B14" s="178" t="s">
        <v>52</v>
      </c>
      <c r="C14" s="179"/>
      <c r="D14" s="179"/>
      <c r="E14" s="179"/>
      <c r="F14" s="180"/>
      <c r="H14" s="178" t="s">
        <v>55</v>
      </c>
      <c r="I14" s="179"/>
      <c r="J14" s="179"/>
      <c r="K14" s="179"/>
      <c r="L14" s="180"/>
      <c r="N14" s="178" t="s">
        <v>57</v>
      </c>
      <c r="O14" s="179"/>
      <c r="P14" s="179"/>
      <c r="Q14" s="179"/>
      <c r="R14" s="180"/>
    </row>
    <row r="15" spans="2:18" ht="15.75" customHeight="1" thickBot="1" x14ac:dyDescent="0.3">
      <c r="B15" s="181" t="s">
        <v>58</v>
      </c>
      <c r="C15" s="182"/>
      <c r="D15" s="182"/>
      <c r="E15" s="182"/>
      <c r="F15" s="183"/>
      <c r="H15" s="181" t="s">
        <v>58</v>
      </c>
      <c r="I15" s="182"/>
      <c r="J15" s="182"/>
      <c r="K15" s="182"/>
      <c r="L15" s="183"/>
      <c r="N15" s="181" t="s">
        <v>58</v>
      </c>
      <c r="O15" s="182"/>
      <c r="P15" s="182"/>
      <c r="Q15" s="182"/>
      <c r="R15" s="183"/>
    </row>
    <row r="16" spans="2:18" x14ac:dyDescent="0.25">
      <c r="B16" s="184" t="s">
        <v>1</v>
      </c>
      <c r="C16" s="186">
        <v>2018</v>
      </c>
      <c r="D16" s="186">
        <v>2019</v>
      </c>
      <c r="E16" s="186">
        <v>2020</v>
      </c>
      <c r="F16" s="176" t="s">
        <v>15</v>
      </c>
      <c r="H16" s="184" t="s">
        <v>1</v>
      </c>
      <c r="I16" s="186">
        <f>C16</f>
        <v>2018</v>
      </c>
      <c r="J16" s="186">
        <f>D16</f>
        <v>2019</v>
      </c>
      <c r="K16" s="186">
        <f>E16</f>
        <v>2020</v>
      </c>
      <c r="L16" s="176" t="s">
        <v>15</v>
      </c>
      <c r="N16" s="184" t="s">
        <v>1</v>
      </c>
      <c r="O16" s="186">
        <f>I16</f>
        <v>2018</v>
      </c>
      <c r="P16" s="186">
        <f>J16</f>
        <v>2019</v>
      </c>
      <c r="Q16" s="186">
        <f>K16</f>
        <v>2020</v>
      </c>
      <c r="R16" s="176" t="s">
        <v>15</v>
      </c>
    </row>
    <row r="17" spans="2:19" ht="15.75" thickBot="1" x14ac:dyDescent="0.3">
      <c r="B17" s="185"/>
      <c r="C17" s="187"/>
      <c r="D17" s="187"/>
      <c r="E17" s="187"/>
      <c r="F17" s="177"/>
      <c r="H17" s="185"/>
      <c r="I17" s="187"/>
      <c r="J17" s="187"/>
      <c r="K17" s="187"/>
      <c r="L17" s="177"/>
      <c r="N17" s="189"/>
      <c r="O17" s="187"/>
      <c r="P17" s="187"/>
      <c r="Q17" s="187"/>
      <c r="R17" s="207"/>
    </row>
    <row r="18" spans="2:19" x14ac:dyDescent="0.25">
      <c r="B18" s="34" t="s">
        <v>2</v>
      </c>
      <c r="C18" s="97">
        <v>3.903225806451613</v>
      </c>
      <c r="D18" s="97">
        <v>0.93548387096774188</v>
      </c>
      <c r="E18" s="97">
        <v>0.58064516129032262</v>
      </c>
      <c r="F18" s="95">
        <f t="shared" ref="F18:F29" si="0">+E18/D18-1</f>
        <v>-0.37931034482758608</v>
      </c>
      <c r="H18" s="2" t="s">
        <v>2</v>
      </c>
      <c r="I18" s="102">
        <v>11.709677419354838</v>
      </c>
      <c r="J18" s="102">
        <v>12.580645161290322</v>
      </c>
      <c r="K18" s="102">
        <v>8.8387096774193541</v>
      </c>
      <c r="L18" s="95">
        <f t="shared" ref="L18:L29" si="1">+K18/J18-1</f>
        <v>-0.29743589743589749</v>
      </c>
      <c r="N18" s="173" t="s">
        <v>2</v>
      </c>
      <c r="O18" s="105">
        <v>3.39</v>
      </c>
      <c r="P18" s="105">
        <v>5.32</v>
      </c>
      <c r="Q18" s="105">
        <v>3.68</v>
      </c>
      <c r="R18" s="88">
        <f t="shared" ref="R18:R29" si="2">+Q18/P18-1</f>
        <v>-0.30827067669172936</v>
      </c>
    </row>
    <row r="19" spans="2:19" x14ac:dyDescent="0.25">
      <c r="B19" s="7" t="s">
        <v>3</v>
      </c>
      <c r="C19" s="98">
        <v>2.1428571428571428</v>
      </c>
      <c r="D19" s="98">
        <v>0.8928571428571429</v>
      </c>
      <c r="E19" s="98">
        <v>0.72413793103448276</v>
      </c>
      <c r="F19" s="91">
        <f t="shared" si="0"/>
        <v>-0.18896551724137933</v>
      </c>
      <c r="H19" s="7" t="s">
        <v>3</v>
      </c>
      <c r="I19" s="103">
        <v>20.857142857142858</v>
      </c>
      <c r="J19" s="103">
        <v>13.607142857142858</v>
      </c>
      <c r="K19" s="103">
        <v>8.2758620689655178</v>
      </c>
      <c r="L19" s="91">
        <f t="shared" si="1"/>
        <v>-0.39180016291067066</v>
      </c>
      <c r="N19" s="56" t="s">
        <v>3</v>
      </c>
      <c r="O19" s="106">
        <v>5.61</v>
      </c>
      <c r="P19" s="106">
        <v>6.86</v>
      </c>
      <c r="Q19" s="106">
        <v>3.14</v>
      </c>
      <c r="R19" s="88">
        <f t="shared" si="2"/>
        <v>-0.54227405247813409</v>
      </c>
    </row>
    <row r="20" spans="2:19" x14ac:dyDescent="0.25">
      <c r="B20" s="7" t="s">
        <v>4</v>
      </c>
      <c r="C20" s="98">
        <v>1.064516129032258</v>
      </c>
      <c r="D20" s="98">
        <v>1.064516129032258</v>
      </c>
      <c r="E20" s="98">
        <v>0.70967741935483875</v>
      </c>
      <c r="F20" s="91">
        <f t="shared" si="0"/>
        <v>-0.33333333333333326</v>
      </c>
      <c r="H20" s="7" t="s">
        <v>4</v>
      </c>
      <c r="I20" s="103">
        <v>13.580645161290322</v>
      </c>
      <c r="J20" s="103">
        <v>13.129032258064516</v>
      </c>
      <c r="K20" s="103">
        <v>8.258064516129032</v>
      </c>
      <c r="L20" s="91">
        <f t="shared" si="1"/>
        <v>-0.37100737100737102</v>
      </c>
      <c r="N20" s="56" t="s">
        <v>4</v>
      </c>
      <c r="O20" s="106">
        <v>4.26</v>
      </c>
      <c r="P20" s="106">
        <v>5.0599999999999996</v>
      </c>
      <c r="Q20" s="106">
        <v>2.42</v>
      </c>
      <c r="R20" s="88">
        <f t="shared" si="2"/>
        <v>-0.52173913043478259</v>
      </c>
    </row>
    <row r="21" spans="2:19" x14ac:dyDescent="0.25">
      <c r="B21" s="7" t="s">
        <v>5</v>
      </c>
      <c r="C21" s="98">
        <v>1.2333333333333334</v>
      </c>
      <c r="D21" s="98">
        <v>1.7</v>
      </c>
      <c r="E21" s="98">
        <v>0.6</v>
      </c>
      <c r="F21" s="91">
        <f t="shared" si="0"/>
        <v>-0.64705882352941169</v>
      </c>
      <c r="H21" s="7" t="s">
        <v>5</v>
      </c>
      <c r="I21" s="103">
        <v>16.533333333333335</v>
      </c>
      <c r="J21" s="103">
        <v>8.6666666666666661</v>
      </c>
      <c r="K21" s="103">
        <v>0.9</v>
      </c>
      <c r="L21" s="91">
        <f t="shared" si="1"/>
        <v>-0.89615384615384619</v>
      </c>
      <c r="N21" s="56" t="s">
        <v>5</v>
      </c>
      <c r="O21" s="106">
        <v>2.73</v>
      </c>
      <c r="P21" s="106">
        <v>4.9000000000000004</v>
      </c>
      <c r="Q21" s="106">
        <v>1.77</v>
      </c>
      <c r="R21" s="88">
        <f t="shared" si="2"/>
        <v>-0.63877551020408163</v>
      </c>
    </row>
    <row r="22" spans="2:19" x14ac:dyDescent="0.25">
      <c r="B22" s="7" t="s">
        <v>6</v>
      </c>
      <c r="C22" s="98">
        <v>2.3548387096774195</v>
      </c>
      <c r="D22" s="98">
        <v>0.67741935483870963</v>
      </c>
      <c r="E22" s="98">
        <v>0.93548387096774188</v>
      </c>
      <c r="F22" s="91">
        <f t="shared" si="0"/>
        <v>0.38095238095238093</v>
      </c>
      <c r="H22" s="7" t="s">
        <v>6</v>
      </c>
      <c r="I22" s="103">
        <v>20.93548387096774</v>
      </c>
      <c r="J22" s="103">
        <v>10.741935483870968</v>
      </c>
      <c r="K22" s="103">
        <v>6.903225806451613</v>
      </c>
      <c r="L22" s="91">
        <f t="shared" si="1"/>
        <v>-0.35735735735735741</v>
      </c>
      <c r="N22" s="56" t="s">
        <v>6</v>
      </c>
      <c r="O22" s="106">
        <v>5.19</v>
      </c>
      <c r="P22" s="106">
        <v>3.29</v>
      </c>
      <c r="Q22" s="106">
        <v>2.19</v>
      </c>
      <c r="R22" s="88">
        <f t="shared" si="2"/>
        <v>-0.33434650455927051</v>
      </c>
    </row>
    <row r="23" spans="2:19" x14ac:dyDescent="0.25">
      <c r="B23" s="7" t="s">
        <v>7</v>
      </c>
      <c r="C23" s="98">
        <v>1.8</v>
      </c>
      <c r="D23" s="98">
        <v>1.1333333333333333</v>
      </c>
      <c r="E23" s="98">
        <v>0.96666666666666667</v>
      </c>
      <c r="F23" s="91">
        <f t="shared" si="0"/>
        <v>-0.14705882352941169</v>
      </c>
      <c r="H23" s="7" t="s">
        <v>7</v>
      </c>
      <c r="I23" s="103">
        <v>13.133333333333333</v>
      </c>
      <c r="J23" s="103">
        <v>8.1333333333333329</v>
      </c>
      <c r="K23" s="103">
        <v>5.666666666666667</v>
      </c>
      <c r="L23" s="91">
        <f t="shared" si="1"/>
        <v>-0.30327868852459006</v>
      </c>
      <c r="N23" s="56" t="s">
        <v>7</v>
      </c>
      <c r="O23" s="106">
        <v>5.93</v>
      </c>
      <c r="P23" s="106">
        <v>3.4</v>
      </c>
      <c r="Q23" s="106">
        <v>2.37</v>
      </c>
      <c r="R23" s="88">
        <f t="shared" si="2"/>
        <v>-0.30294117647058816</v>
      </c>
    </row>
    <row r="24" spans="2:19" x14ac:dyDescent="0.25">
      <c r="B24" s="7" t="s">
        <v>8</v>
      </c>
      <c r="C24" s="98">
        <v>1.903225806451613</v>
      </c>
      <c r="D24" s="98">
        <v>1.903225806451613</v>
      </c>
      <c r="E24" s="98">
        <v>2.3870967741935485</v>
      </c>
      <c r="F24" s="91">
        <f t="shared" si="0"/>
        <v>0.25423728813559321</v>
      </c>
      <c r="H24" s="7" t="s">
        <v>8</v>
      </c>
      <c r="I24" s="103">
        <v>14.451612903225806</v>
      </c>
      <c r="J24" s="103">
        <v>12.161290322580646</v>
      </c>
      <c r="K24" s="103">
        <v>6.4838709677419351</v>
      </c>
      <c r="L24" s="91">
        <f t="shared" si="1"/>
        <v>-0.46684350132626007</v>
      </c>
      <c r="N24" s="56" t="s">
        <v>8</v>
      </c>
      <c r="O24" s="106">
        <v>4.3899999999999997</v>
      </c>
      <c r="P24" s="106">
        <v>3.94</v>
      </c>
      <c r="Q24" s="106">
        <v>1.19</v>
      </c>
      <c r="R24" s="88">
        <f t="shared" si="2"/>
        <v>-0.69796954314720816</v>
      </c>
    </row>
    <row r="25" spans="2:19" x14ac:dyDescent="0.25">
      <c r="B25" s="7" t="s">
        <v>9</v>
      </c>
      <c r="C25" s="98">
        <v>1.032258064516129</v>
      </c>
      <c r="D25" s="98">
        <v>2.4516129032258065</v>
      </c>
      <c r="E25" s="98">
        <v>1.4193548387096775</v>
      </c>
      <c r="F25" s="91">
        <f t="shared" si="0"/>
        <v>-0.42105263157894735</v>
      </c>
      <c r="H25" s="7" t="s">
        <v>9</v>
      </c>
      <c r="I25" s="103">
        <v>17.06451612903226</v>
      </c>
      <c r="J25" s="103">
        <v>11</v>
      </c>
      <c r="K25" s="103">
        <v>6.32258064516129</v>
      </c>
      <c r="L25" s="91">
        <f t="shared" si="1"/>
        <v>-0.42521994134897367</v>
      </c>
      <c r="N25" s="56" t="s">
        <v>9</v>
      </c>
      <c r="O25" s="106">
        <v>5.39</v>
      </c>
      <c r="P25" s="106">
        <v>5.26</v>
      </c>
      <c r="Q25" s="106">
        <v>2.5499999999999998</v>
      </c>
      <c r="R25" s="88">
        <f t="shared" si="2"/>
        <v>-0.51520912547528519</v>
      </c>
    </row>
    <row r="26" spans="2:19" x14ac:dyDescent="0.25">
      <c r="B26" s="7" t="s">
        <v>10</v>
      </c>
      <c r="C26" s="98">
        <v>1.5666666666666667</v>
      </c>
      <c r="D26" s="98">
        <v>1.4666666666666666</v>
      </c>
      <c r="E26" s="98">
        <v>3.6666666666666665</v>
      </c>
      <c r="F26" s="91">
        <f t="shared" si="0"/>
        <v>1.5</v>
      </c>
      <c r="H26" s="7" t="s">
        <v>10</v>
      </c>
      <c r="I26" s="103">
        <v>14.6</v>
      </c>
      <c r="J26" s="103">
        <v>7.4333333333333336</v>
      </c>
      <c r="K26" s="103">
        <v>6.8666666666666663</v>
      </c>
      <c r="L26" s="91">
        <f t="shared" si="1"/>
        <v>-7.6233183856502351E-2</v>
      </c>
      <c r="N26" s="56" t="s">
        <v>10</v>
      </c>
      <c r="O26" s="106">
        <v>6</v>
      </c>
      <c r="P26" s="106">
        <v>4.37</v>
      </c>
      <c r="Q26" s="106">
        <v>2.97</v>
      </c>
      <c r="R26" s="88">
        <f t="shared" si="2"/>
        <v>-0.3203661327231121</v>
      </c>
    </row>
    <row r="27" spans="2:19" x14ac:dyDescent="0.25">
      <c r="B27" s="7" t="s">
        <v>11</v>
      </c>
      <c r="C27" s="98">
        <v>0.70967741935483875</v>
      </c>
      <c r="D27" s="98">
        <v>0.967741935483871</v>
      </c>
      <c r="E27" s="98">
        <v>3.5161290322580645</v>
      </c>
      <c r="F27" s="91">
        <f t="shared" si="0"/>
        <v>2.6333333333333333</v>
      </c>
      <c r="H27" s="7" t="s">
        <v>11</v>
      </c>
      <c r="I27" s="103">
        <v>16.516129032258064</v>
      </c>
      <c r="J27" s="103">
        <v>8.935483870967742</v>
      </c>
      <c r="K27" s="103">
        <v>8.8387096774193541</v>
      </c>
      <c r="L27" s="91">
        <f t="shared" si="1"/>
        <v>-1.0830324909747335E-2</v>
      </c>
      <c r="N27" s="56" t="s">
        <v>11</v>
      </c>
      <c r="O27" s="106">
        <v>4</v>
      </c>
      <c r="P27" s="106">
        <v>4.3899999999999997</v>
      </c>
      <c r="Q27" s="106">
        <v>3.81</v>
      </c>
      <c r="R27" s="88">
        <f t="shared" si="2"/>
        <v>-0.13211845102505693</v>
      </c>
    </row>
    <row r="28" spans="2:19" x14ac:dyDescent="0.25">
      <c r="B28" s="7" t="s">
        <v>12</v>
      </c>
      <c r="C28" s="98">
        <v>2.2333333333333334</v>
      </c>
      <c r="D28" s="98">
        <v>2.0333333333333332</v>
      </c>
      <c r="E28" s="98">
        <v>4.1333333333333337</v>
      </c>
      <c r="F28" s="91">
        <f t="shared" si="0"/>
        <v>1.0327868852459021</v>
      </c>
      <c r="H28" s="7" t="s">
        <v>12</v>
      </c>
      <c r="I28" s="103">
        <v>15.5</v>
      </c>
      <c r="J28" s="103">
        <v>7.0666666666666664</v>
      </c>
      <c r="K28" s="103">
        <v>9.4</v>
      </c>
      <c r="L28" s="91">
        <f t="shared" si="1"/>
        <v>0.33018867924528306</v>
      </c>
      <c r="N28" s="56" t="s">
        <v>12</v>
      </c>
      <c r="O28" s="106">
        <v>4.5</v>
      </c>
      <c r="P28" s="106">
        <v>4.57</v>
      </c>
      <c r="Q28" s="106">
        <v>5.33</v>
      </c>
      <c r="R28" s="88">
        <f t="shared" si="2"/>
        <v>0.16630196936542663</v>
      </c>
    </row>
    <row r="29" spans="2:19" ht="15.75" thickBot="1" x14ac:dyDescent="0.3">
      <c r="B29" s="8" t="s">
        <v>13</v>
      </c>
      <c r="C29" s="99">
        <v>1.8064516129032258</v>
      </c>
      <c r="D29" s="99">
        <v>0.74193548387096775</v>
      </c>
      <c r="E29" s="99">
        <v>2</v>
      </c>
      <c r="F29" s="92">
        <f t="shared" si="0"/>
        <v>1.6956521739130435</v>
      </c>
      <c r="H29" s="8" t="s">
        <v>13</v>
      </c>
      <c r="I29" s="104">
        <v>13.258064516129032</v>
      </c>
      <c r="J29" s="104">
        <v>10.806451612903226</v>
      </c>
      <c r="K29" s="104">
        <v>11.612903225806452</v>
      </c>
      <c r="L29" s="92">
        <f t="shared" si="1"/>
        <v>7.4626865671641784E-2</v>
      </c>
      <c r="N29" s="58" t="s">
        <v>13</v>
      </c>
      <c r="O29" s="107">
        <v>4.3499999999999996</v>
      </c>
      <c r="P29" s="107">
        <v>3.77</v>
      </c>
      <c r="Q29" s="107">
        <v>2.9</v>
      </c>
      <c r="R29" s="89">
        <f t="shared" si="2"/>
        <v>-0.23076923076923084</v>
      </c>
    </row>
    <row r="30" spans="2:19" ht="15.75" thickBot="1" x14ac:dyDescent="0.3"/>
    <row r="31" spans="2:19" x14ac:dyDescent="0.25">
      <c r="B31" s="178" t="s">
        <v>54</v>
      </c>
      <c r="C31" s="179"/>
      <c r="D31" s="179"/>
      <c r="E31" s="179"/>
      <c r="F31" s="180"/>
      <c r="H31" s="178" t="s">
        <v>56</v>
      </c>
      <c r="I31" s="179"/>
      <c r="J31" s="179"/>
      <c r="K31" s="179"/>
      <c r="L31" s="180"/>
    </row>
    <row r="32" spans="2:19" ht="15.75" thickBot="1" x14ac:dyDescent="0.3">
      <c r="B32" s="181" t="s">
        <v>58</v>
      </c>
      <c r="C32" s="182"/>
      <c r="D32" s="182"/>
      <c r="E32" s="182"/>
      <c r="F32" s="183"/>
      <c r="H32" s="181" t="s">
        <v>58</v>
      </c>
      <c r="I32" s="182"/>
      <c r="J32" s="182"/>
      <c r="K32" s="182"/>
      <c r="L32" s="183"/>
      <c r="N32" s="188" t="s">
        <v>91</v>
      </c>
      <c r="O32" s="188"/>
      <c r="P32" s="188"/>
      <c r="Q32" s="188"/>
      <c r="R32" s="188"/>
      <c r="S32" s="188"/>
    </row>
    <row r="33" spans="2:19" x14ac:dyDescent="0.25">
      <c r="B33" s="184" t="s">
        <v>1</v>
      </c>
      <c r="C33" s="186">
        <f>C16</f>
        <v>2018</v>
      </c>
      <c r="D33" s="186">
        <f>D16</f>
        <v>2019</v>
      </c>
      <c r="E33" s="186">
        <f>E16</f>
        <v>2020</v>
      </c>
      <c r="F33" s="176" t="s">
        <v>15</v>
      </c>
      <c r="H33" s="184" t="s">
        <v>1</v>
      </c>
      <c r="I33" s="186">
        <f>I16</f>
        <v>2018</v>
      </c>
      <c r="J33" s="186">
        <f>J16</f>
        <v>2019</v>
      </c>
      <c r="K33" s="186">
        <f>K16</f>
        <v>2020</v>
      </c>
      <c r="L33" s="176" t="s">
        <v>15</v>
      </c>
      <c r="N33" s="188" t="s">
        <v>88</v>
      </c>
      <c r="O33" s="188"/>
      <c r="P33" s="188"/>
      <c r="Q33" s="188"/>
      <c r="R33" s="188"/>
      <c r="S33" s="188"/>
    </row>
    <row r="34" spans="2:19" ht="15.75" thickBot="1" x14ac:dyDescent="0.3">
      <c r="B34" s="185"/>
      <c r="C34" s="187"/>
      <c r="D34" s="187"/>
      <c r="E34" s="187"/>
      <c r="F34" s="177"/>
      <c r="H34" s="185"/>
      <c r="I34" s="187"/>
      <c r="J34" s="187"/>
      <c r="K34" s="187"/>
      <c r="L34" s="177"/>
    </row>
    <row r="35" spans="2:19" x14ac:dyDescent="0.25">
      <c r="B35" s="2" t="s">
        <v>2</v>
      </c>
      <c r="C35" s="102">
        <v>1.5161290322580645</v>
      </c>
      <c r="D35" s="102">
        <v>0.67741935483870963</v>
      </c>
      <c r="E35" s="102">
        <v>0.87096774193548387</v>
      </c>
      <c r="F35" s="100">
        <f t="shared" ref="F35:F46" si="3">+E35/D35-1</f>
        <v>0.28571428571428581</v>
      </c>
      <c r="H35" s="2" t="s">
        <v>2</v>
      </c>
      <c r="I35" s="94">
        <v>11.35483870967742</v>
      </c>
      <c r="J35" s="94">
        <v>8.6451612903225801</v>
      </c>
      <c r="K35" s="94">
        <v>8.5483870967741939</v>
      </c>
      <c r="L35" s="95">
        <f t="shared" ref="L35:L46" si="4">+K35/J35-1</f>
        <v>-1.1194029850746134E-2</v>
      </c>
    </row>
    <row r="36" spans="2:19" x14ac:dyDescent="0.25">
      <c r="B36" s="7" t="s">
        <v>3</v>
      </c>
      <c r="C36" s="103">
        <v>0.42857142857142855</v>
      </c>
      <c r="D36" s="103">
        <v>6.1071428571428568</v>
      </c>
      <c r="E36" s="103">
        <v>1.5172413793103448</v>
      </c>
      <c r="F36" s="100">
        <f t="shared" si="3"/>
        <v>-0.75156281508368616</v>
      </c>
      <c r="H36" s="7" t="s">
        <v>3</v>
      </c>
      <c r="I36" s="93">
        <v>9.2857142857142865</v>
      </c>
      <c r="J36" s="93">
        <v>10.678571428571429</v>
      </c>
      <c r="K36" s="93">
        <v>7.7931034482758621</v>
      </c>
      <c r="L36" s="91">
        <f t="shared" si="4"/>
        <v>-0.27021104832199283</v>
      </c>
    </row>
    <row r="37" spans="2:19" x14ac:dyDescent="0.25">
      <c r="B37" s="7" t="s">
        <v>4</v>
      </c>
      <c r="C37" s="103">
        <v>0.67741935483870963</v>
      </c>
      <c r="D37" s="103">
        <v>1.2903225806451613</v>
      </c>
      <c r="E37" s="103">
        <v>0.70967741935483875</v>
      </c>
      <c r="F37" s="100">
        <f t="shared" si="3"/>
        <v>-0.44999999999999996</v>
      </c>
      <c r="H37" s="7" t="s">
        <v>4</v>
      </c>
      <c r="I37" s="93">
        <v>5.32258064516129</v>
      </c>
      <c r="J37" s="93">
        <v>13.129032258064516</v>
      </c>
      <c r="K37" s="93">
        <v>8.4193548387096779</v>
      </c>
      <c r="L37" s="91">
        <f t="shared" si="4"/>
        <v>-0.35872235872235869</v>
      </c>
    </row>
    <row r="38" spans="2:19" x14ac:dyDescent="0.25">
      <c r="B38" s="7" t="s">
        <v>5</v>
      </c>
      <c r="C38" s="103">
        <v>1.1000000000000001</v>
      </c>
      <c r="D38" s="103">
        <v>0.8666666666666667</v>
      </c>
      <c r="E38" s="103">
        <v>3.0666666666666669</v>
      </c>
      <c r="F38" s="100">
        <f t="shared" si="3"/>
        <v>2.5384615384615388</v>
      </c>
      <c r="H38" s="7" t="s">
        <v>5</v>
      </c>
      <c r="I38" s="93">
        <v>6.5333333333333332</v>
      </c>
      <c r="J38" s="93">
        <v>8.8000000000000007</v>
      </c>
      <c r="K38" s="93">
        <v>3.5666666666666669</v>
      </c>
      <c r="L38" s="91">
        <f t="shared" si="4"/>
        <v>-0.59469696969696972</v>
      </c>
    </row>
    <row r="39" spans="2:19" x14ac:dyDescent="0.25">
      <c r="B39" s="7" t="s">
        <v>6</v>
      </c>
      <c r="C39" s="103">
        <v>0.64516129032258063</v>
      </c>
      <c r="D39" s="103">
        <v>0.77419354838709675</v>
      </c>
      <c r="E39" s="103">
        <v>1.2903225806451613</v>
      </c>
      <c r="F39" s="100">
        <f t="shared" si="3"/>
        <v>0.66666666666666674</v>
      </c>
      <c r="H39" s="7" t="s">
        <v>6</v>
      </c>
      <c r="I39" s="93">
        <v>8.741935483870968</v>
      </c>
      <c r="J39" s="93">
        <v>11.225806451612904</v>
      </c>
      <c r="K39" s="93">
        <v>8.5483870967741939</v>
      </c>
      <c r="L39" s="91">
        <f t="shared" si="4"/>
        <v>-0.2385057471264368</v>
      </c>
    </row>
    <row r="40" spans="2:19" x14ac:dyDescent="0.25">
      <c r="B40" s="7" t="s">
        <v>7</v>
      </c>
      <c r="C40" s="103">
        <v>0.56666666666666665</v>
      </c>
      <c r="D40" s="103">
        <v>0.8</v>
      </c>
      <c r="E40" s="103">
        <v>0.8</v>
      </c>
      <c r="F40" s="100">
        <f t="shared" si="3"/>
        <v>0</v>
      </c>
      <c r="H40" s="7" t="s">
        <v>7</v>
      </c>
      <c r="I40" s="93">
        <v>6.7333333333333334</v>
      </c>
      <c r="J40" s="93">
        <v>12.1</v>
      </c>
      <c r="K40" s="93">
        <v>5.7666666666666666</v>
      </c>
      <c r="L40" s="91">
        <f t="shared" si="4"/>
        <v>-0.52341597796143247</v>
      </c>
    </row>
    <row r="41" spans="2:19" x14ac:dyDescent="0.25">
      <c r="B41" s="7" t="s">
        <v>8</v>
      </c>
      <c r="C41" s="103">
        <v>0.967741935483871</v>
      </c>
      <c r="D41" s="103">
        <v>0.77419354838709675</v>
      </c>
      <c r="E41" s="103">
        <v>0.5161290322580645</v>
      </c>
      <c r="F41" s="100">
        <f t="shared" si="3"/>
        <v>-0.33333333333333337</v>
      </c>
      <c r="H41" s="7" t="s">
        <v>8</v>
      </c>
      <c r="I41" s="93">
        <v>5.4516129032258061</v>
      </c>
      <c r="J41" s="93">
        <v>10.35483870967742</v>
      </c>
      <c r="K41" s="93">
        <v>7.354838709677419</v>
      </c>
      <c r="L41" s="91">
        <f t="shared" si="4"/>
        <v>-0.28971962616822433</v>
      </c>
    </row>
    <row r="42" spans="2:19" x14ac:dyDescent="0.25">
      <c r="B42" s="7" t="s">
        <v>9</v>
      </c>
      <c r="C42" s="103">
        <v>2.129032258064516</v>
      </c>
      <c r="D42" s="103">
        <v>1.096774193548387</v>
      </c>
      <c r="E42" s="103">
        <v>0.64516129032258063</v>
      </c>
      <c r="F42" s="100">
        <f t="shared" si="3"/>
        <v>-0.41176470588235292</v>
      </c>
      <c r="H42" s="7" t="s">
        <v>9</v>
      </c>
      <c r="I42" s="93">
        <v>6.387096774193548</v>
      </c>
      <c r="J42" s="93">
        <v>10.290322580645162</v>
      </c>
      <c r="K42" s="93">
        <v>9.4516129032258061</v>
      </c>
      <c r="L42" s="91">
        <f t="shared" si="4"/>
        <v>-8.1504702194357459E-2</v>
      </c>
    </row>
    <row r="43" spans="2:19" x14ac:dyDescent="0.25">
      <c r="B43" s="7" t="s">
        <v>10</v>
      </c>
      <c r="C43" s="103">
        <v>0.66666666666666663</v>
      </c>
      <c r="D43" s="103">
        <v>1.7</v>
      </c>
      <c r="E43" s="103">
        <v>1.0666666666666667</v>
      </c>
      <c r="F43" s="100">
        <f t="shared" si="3"/>
        <v>-0.37254901960784315</v>
      </c>
      <c r="H43" s="7" t="s">
        <v>10</v>
      </c>
      <c r="I43" s="93">
        <v>6.2</v>
      </c>
      <c r="J43" s="93">
        <v>5.3</v>
      </c>
      <c r="K43" s="93">
        <v>7.1333333333333337</v>
      </c>
      <c r="L43" s="91">
        <f t="shared" si="4"/>
        <v>0.34591194968553474</v>
      </c>
    </row>
    <row r="44" spans="2:19" x14ac:dyDescent="0.25">
      <c r="B44" s="7" t="s">
        <v>11</v>
      </c>
      <c r="C44" s="103">
        <v>0.74193548387096775</v>
      </c>
      <c r="D44" s="103">
        <v>0.90322580645161288</v>
      </c>
      <c r="E44" s="103">
        <v>0.67741935483870963</v>
      </c>
      <c r="F44" s="100">
        <f t="shared" si="3"/>
        <v>-0.25</v>
      </c>
      <c r="H44" s="7" t="s">
        <v>11</v>
      </c>
      <c r="I44" s="93">
        <v>5.67741935483871</v>
      </c>
      <c r="J44" s="93">
        <v>4.935483870967742</v>
      </c>
      <c r="K44" s="93">
        <v>9.387096774193548</v>
      </c>
      <c r="L44" s="91">
        <f t="shared" si="4"/>
        <v>0.90196078431372539</v>
      </c>
    </row>
    <row r="45" spans="2:19" x14ac:dyDescent="0.25">
      <c r="B45" s="7" t="s">
        <v>12</v>
      </c>
      <c r="C45" s="103">
        <v>2.7666666666666666</v>
      </c>
      <c r="D45" s="103">
        <v>7.6333333333333337</v>
      </c>
      <c r="E45" s="103">
        <v>3.9333333333333331</v>
      </c>
      <c r="F45" s="100">
        <f t="shared" si="3"/>
        <v>-0.48471615720524019</v>
      </c>
      <c r="H45" s="7" t="s">
        <v>12</v>
      </c>
      <c r="I45" s="93">
        <v>13.2</v>
      </c>
      <c r="J45" s="93">
        <v>8.7333333333333325</v>
      </c>
      <c r="K45" s="93">
        <v>10.4</v>
      </c>
      <c r="L45" s="91">
        <f t="shared" si="4"/>
        <v>0.19083969465648876</v>
      </c>
    </row>
    <row r="46" spans="2:19" ht="15.75" thickBot="1" x14ac:dyDescent="0.3">
      <c r="B46" s="8" t="s">
        <v>13</v>
      </c>
      <c r="C46" s="104">
        <v>2.3548387096774195</v>
      </c>
      <c r="D46" s="104">
        <v>1.4516129032258065</v>
      </c>
      <c r="E46" s="104">
        <v>2.3225806451612905</v>
      </c>
      <c r="F46" s="101">
        <f t="shared" si="3"/>
        <v>0.60000000000000009</v>
      </c>
      <c r="H46" s="8" t="s">
        <v>13</v>
      </c>
      <c r="I46" s="96">
        <v>11.580645161290322</v>
      </c>
      <c r="J46" s="96">
        <v>26.096774193548388</v>
      </c>
      <c r="K46" s="96">
        <v>17.258064516129032</v>
      </c>
      <c r="L46" s="92">
        <f t="shared" si="4"/>
        <v>-0.338689740420272</v>
      </c>
    </row>
    <row r="47" spans="2:19" x14ac:dyDescent="0.25"/>
    <row r="48" spans="2:19" x14ac:dyDescent="0.25"/>
    <row r="49" x14ac:dyDescent="0.25"/>
  </sheetData>
  <sheetProtection algorithmName="SHA-512" hashValue="QQG5Y3eCSq6VZ1LrVRGdHRslOEcc7AZX2kjZjkPhrY5pGlNyVMF6FHlbBXFZNTGg5qArWjOQgIZA3poo3PW/cw==" saltValue="6lhSV9Yl06bk7XFs8RAKcA==" spinCount="100000" sheet="1" objects="1" scenarios="1" formatCells="0" formatColumns="0" formatRows="0" insertColumns="0" insertRows="0" insertHyperlinks="0" deleteColumns="0" deleteRows="0" selectLockedCells="1" sort="0" autoFilter="0" pivotTables="0" selectUnlockedCells="1"/>
  <mergeCells count="37">
    <mergeCell ref="B14:F14"/>
    <mergeCell ref="B15:F15"/>
    <mergeCell ref="B16:B17"/>
    <mergeCell ref="C16:C17"/>
    <mergeCell ref="D16:D17"/>
    <mergeCell ref="E16:E17"/>
    <mergeCell ref="F16:F17"/>
    <mergeCell ref="B31:F31"/>
    <mergeCell ref="B32:F32"/>
    <mergeCell ref="B33:B34"/>
    <mergeCell ref="C33:C34"/>
    <mergeCell ref="D33:D34"/>
    <mergeCell ref="E33:E34"/>
    <mergeCell ref="F33:F34"/>
    <mergeCell ref="H14:L14"/>
    <mergeCell ref="H15:L15"/>
    <mergeCell ref="H16:H17"/>
    <mergeCell ref="I16:I17"/>
    <mergeCell ref="J16:J17"/>
    <mergeCell ref="K16:K17"/>
    <mergeCell ref="L16:L17"/>
    <mergeCell ref="H31:L31"/>
    <mergeCell ref="H32:L32"/>
    <mergeCell ref="H33:H34"/>
    <mergeCell ref="I33:I34"/>
    <mergeCell ref="J33:J34"/>
    <mergeCell ref="K33:K34"/>
    <mergeCell ref="L33:L34"/>
    <mergeCell ref="N32:S32"/>
    <mergeCell ref="N33:S33"/>
    <mergeCell ref="N14:R14"/>
    <mergeCell ref="N15:R15"/>
    <mergeCell ref="N16:N17"/>
    <mergeCell ref="O16:O17"/>
    <mergeCell ref="P16:P17"/>
    <mergeCell ref="Q16:Q17"/>
    <mergeCell ref="R16:R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88"/>
  <sheetViews>
    <sheetView showGridLines="0" zoomScale="70" zoomScaleNormal="70" workbookViewId="0"/>
  </sheetViews>
  <sheetFormatPr baseColWidth="10" defaultColWidth="0" defaultRowHeight="15" zeroHeight="1" x14ac:dyDescent="0.25"/>
  <cols>
    <col min="1" max="1" width="11.42578125" customWidth="1"/>
    <col min="2" max="2" width="40.28515625" bestFit="1" customWidth="1"/>
    <col min="3" max="3" width="19.140625" bestFit="1" customWidth="1"/>
    <col min="4" max="4" width="17" customWidth="1"/>
    <col min="5" max="5" width="25.42578125" customWidth="1"/>
    <col min="6" max="6" width="18" bestFit="1" customWidth="1"/>
    <col min="7" max="7" width="16.42578125" customWidth="1"/>
    <col min="8" max="8" width="12.140625" customWidth="1"/>
    <col min="9" max="9" width="11.42578125" customWidth="1"/>
    <col min="10" max="10" width="22.5703125" customWidth="1"/>
    <col min="11" max="11" width="14.5703125" customWidth="1"/>
    <col min="12" max="12" width="16.42578125" customWidth="1"/>
    <col min="13" max="16384" width="11.42578125" hidden="1"/>
  </cols>
  <sheetData>
    <row r="1" spans="2:12" x14ac:dyDescent="0.25"/>
    <row r="2" spans="2:12" x14ac:dyDescent="0.25"/>
    <row r="3" spans="2:12" x14ac:dyDescent="0.25"/>
    <row r="4" spans="2:12" x14ac:dyDescent="0.25"/>
    <row r="5" spans="2:12" x14ac:dyDescent="0.25"/>
    <row r="6" spans="2:12" x14ac:dyDescent="0.25"/>
    <row r="7" spans="2:12" x14ac:dyDescent="0.25"/>
    <row r="8" spans="2:12" x14ac:dyDescent="0.25"/>
    <row r="9" spans="2:12" x14ac:dyDescent="0.25"/>
    <row r="10" spans="2:12" x14ac:dyDescent="0.25"/>
    <row r="11" spans="2:12" x14ac:dyDescent="0.25"/>
    <row r="12" spans="2:12" ht="15.75" thickBot="1" x14ac:dyDescent="0.3"/>
    <row r="13" spans="2:12" x14ac:dyDescent="0.25">
      <c r="B13" s="225" t="s">
        <v>108</v>
      </c>
      <c r="C13" s="226"/>
      <c r="D13" s="227"/>
    </row>
    <row r="14" spans="2:12" ht="15.75" thickBot="1" x14ac:dyDescent="0.3">
      <c r="B14" s="228"/>
      <c r="C14" s="229"/>
      <c r="D14" s="230"/>
    </row>
    <row r="15" spans="2:12" ht="15" customHeight="1" x14ac:dyDescent="0.25">
      <c r="B15" s="184" t="s">
        <v>39</v>
      </c>
      <c r="C15" s="174" t="s">
        <v>45</v>
      </c>
      <c r="D15" s="190" t="s">
        <v>59</v>
      </c>
      <c r="L15" s="165"/>
    </row>
    <row r="16" spans="2:12" ht="15.75" thickBot="1" x14ac:dyDescent="0.3">
      <c r="B16" s="185"/>
      <c r="C16" s="175"/>
      <c r="D16" s="191"/>
      <c r="L16" s="165"/>
    </row>
    <row r="17" spans="2:12" ht="24" customHeight="1" x14ac:dyDescent="0.25">
      <c r="B17" s="231">
        <v>2020</v>
      </c>
      <c r="C17" s="112" t="s">
        <v>0</v>
      </c>
      <c r="D17" s="113">
        <v>4311959</v>
      </c>
      <c r="L17" s="165"/>
    </row>
    <row r="18" spans="2:12" ht="24" customHeight="1" x14ac:dyDescent="0.25">
      <c r="B18" s="232"/>
      <c r="C18" s="108" t="s">
        <v>14</v>
      </c>
      <c r="D18" s="109">
        <v>4568223</v>
      </c>
    </row>
    <row r="19" spans="2:12" ht="47.25" customHeight="1" thickBot="1" x14ac:dyDescent="0.3">
      <c r="B19" s="233"/>
      <c r="C19" s="110" t="s">
        <v>18</v>
      </c>
      <c r="D19" s="111">
        <v>6089951</v>
      </c>
    </row>
    <row r="20" spans="2:12" x14ac:dyDescent="0.25"/>
    <row r="21" spans="2:12" x14ac:dyDescent="0.25"/>
    <row r="22" spans="2:12" x14ac:dyDescent="0.25"/>
    <row r="23" spans="2:12" x14ac:dyDescent="0.25"/>
    <row r="24" spans="2:12" x14ac:dyDescent="0.25"/>
    <row r="25" spans="2:12" x14ac:dyDescent="0.25"/>
    <row r="26" spans="2:12" x14ac:dyDescent="0.25"/>
    <row r="27" spans="2:12" x14ac:dyDescent="0.25"/>
    <row r="28" spans="2:12" x14ac:dyDescent="0.25"/>
    <row r="29" spans="2:12" x14ac:dyDescent="0.25"/>
    <row r="30" spans="2:12" x14ac:dyDescent="0.25"/>
    <row r="31" spans="2:12" x14ac:dyDescent="0.25"/>
    <row r="32" spans="2:12" ht="15.75" thickBot="1" x14ac:dyDescent="0.3"/>
    <row r="33" spans="2:4" x14ac:dyDescent="0.25">
      <c r="B33" s="216" t="s">
        <v>60</v>
      </c>
      <c r="C33" s="217"/>
      <c r="D33" s="218"/>
    </row>
    <row r="34" spans="2:4" ht="15.75" thickBot="1" x14ac:dyDescent="0.3">
      <c r="B34" s="219" t="s">
        <v>61</v>
      </c>
      <c r="C34" s="220"/>
      <c r="D34" s="221"/>
    </row>
    <row r="35" spans="2:4" ht="15" customHeight="1" x14ac:dyDescent="0.25">
      <c r="B35" s="184" t="s">
        <v>62</v>
      </c>
      <c r="C35" s="222" t="s">
        <v>59</v>
      </c>
      <c r="D35" s="176" t="s">
        <v>68</v>
      </c>
    </row>
    <row r="36" spans="2:4" ht="15.75" thickBot="1" x14ac:dyDescent="0.3">
      <c r="B36" s="185"/>
      <c r="C36" s="224"/>
      <c r="D36" s="177"/>
    </row>
    <row r="37" spans="2:4" x14ac:dyDescent="0.25">
      <c r="B37" s="2" t="s">
        <v>64</v>
      </c>
      <c r="C37" s="3">
        <v>1360697</v>
      </c>
      <c r="D37" s="74">
        <f t="shared" ref="D37:D42" si="0">+C37/$C$42</f>
        <v>0.31556352924506009</v>
      </c>
    </row>
    <row r="38" spans="2:4" x14ac:dyDescent="0.25">
      <c r="B38" s="7" t="s">
        <v>66</v>
      </c>
      <c r="C38" s="6">
        <v>37096</v>
      </c>
      <c r="D38" s="126">
        <f t="shared" si="0"/>
        <v>8.6030502609138904E-3</v>
      </c>
    </row>
    <row r="39" spans="2:4" x14ac:dyDescent="0.25">
      <c r="B39" s="7" t="s">
        <v>63</v>
      </c>
      <c r="C39" s="6">
        <v>261443</v>
      </c>
      <c r="D39" s="126">
        <f t="shared" si="0"/>
        <v>6.0632070017363336E-2</v>
      </c>
    </row>
    <row r="40" spans="2:4" x14ac:dyDescent="0.25">
      <c r="B40" s="7" t="s">
        <v>65</v>
      </c>
      <c r="C40" s="6">
        <v>210954</v>
      </c>
      <c r="D40" s="126">
        <f t="shared" si="0"/>
        <v>4.8923006920984176E-2</v>
      </c>
    </row>
    <row r="41" spans="2:4" x14ac:dyDescent="0.25">
      <c r="B41" s="7" t="s">
        <v>109</v>
      </c>
      <c r="C41" s="6">
        <v>2441769</v>
      </c>
      <c r="D41" s="126">
        <f t="shared" si="0"/>
        <v>0.56627834355567852</v>
      </c>
    </row>
    <row r="42" spans="2:4" ht="15.75" thickBot="1" x14ac:dyDescent="0.3">
      <c r="B42" s="114" t="s">
        <v>69</v>
      </c>
      <c r="C42" s="115">
        <f>SUM(C37:C41)</f>
        <v>4311959</v>
      </c>
      <c r="D42" s="152">
        <f t="shared" si="0"/>
        <v>1</v>
      </c>
    </row>
    <row r="43" spans="2:4" x14ac:dyDescent="0.25">
      <c r="B43" s="116"/>
      <c r="C43" s="117"/>
      <c r="D43" s="118"/>
    </row>
    <row r="44" spans="2:4" x14ac:dyDescent="0.25">
      <c r="B44" s="116"/>
      <c r="C44" s="117"/>
      <c r="D44" s="118"/>
    </row>
    <row r="45" spans="2:4" ht="15.75" thickBot="1" x14ac:dyDescent="0.3"/>
    <row r="46" spans="2:4" x14ac:dyDescent="0.25">
      <c r="B46" s="216" t="s">
        <v>60</v>
      </c>
      <c r="C46" s="217"/>
      <c r="D46" s="218"/>
    </row>
    <row r="47" spans="2:4" ht="15.75" thickBot="1" x14ac:dyDescent="0.3">
      <c r="B47" s="219" t="s">
        <v>70</v>
      </c>
      <c r="C47" s="220"/>
      <c r="D47" s="221"/>
    </row>
    <row r="48" spans="2:4" ht="15" customHeight="1" x14ac:dyDescent="0.25">
      <c r="B48" s="184" t="s">
        <v>62</v>
      </c>
      <c r="C48" s="222" t="s">
        <v>59</v>
      </c>
      <c r="D48" s="176" t="s">
        <v>68</v>
      </c>
    </row>
    <row r="49" spans="2:4" ht="15.75" thickBot="1" x14ac:dyDescent="0.3">
      <c r="B49" s="185"/>
      <c r="C49" s="224"/>
      <c r="D49" s="177"/>
    </row>
    <row r="50" spans="2:4" x14ac:dyDescent="0.25">
      <c r="B50" s="2" t="s">
        <v>64</v>
      </c>
      <c r="C50" s="3">
        <v>327265</v>
      </c>
      <c r="D50" s="74">
        <f>+C50/$C$54</f>
        <v>7.1639453678158882E-2</v>
      </c>
    </row>
    <row r="51" spans="2:4" x14ac:dyDescent="0.25">
      <c r="B51" s="7" t="s">
        <v>66</v>
      </c>
      <c r="C51" s="6">
        <v>2000</v>
      </c>
      <c r="D51" s="126">
        <f>+C51/$C$54</f>
        <v>4.3780699847621274E-4</v>
      </c>
    </row>
    <row r="52" spans="2:4" x14ac:dyDescent="0.25">
      <c r="B52" s="7" t="s">
        <v>63</v>
      </c>
      <c r="C52" s="6">
        <v>4237426</v>
      </c>
      <c r="D52" s="126">
        <f>+C52/$C$54</f>
        <v>0.92758737916253209</v>
      </c>
    </row>
    <row r="53" spans="2:4" x14ac:dyDescent="0.25">
      <c r="B53" s="133" t="s">
        <v>100</v>
      </c>
      <c r="C53" s="134">
        <v>1532</v>
      </c>
      <c r="D53" s="126">
        <f>+C53/$C$54</f>
        <v>3.3536016083277894E-4</v>
      </c>
    </row>
    <row r="54" spans="2:4" ht="15" customHeight="1" thickBot="1" x14ac:dyDescent="0.3">
      <c r="B54" s="114" t="s">
        <v>67</v>
      </c>
      <c r="C54" s="115">
        <f>SUM(C50:C53)</f>
        <v>4568223</v>
      </c>
      <c r="D54" s="152">
        <f>+C54/$C$54</f>
        <v>1</v>
      </c>
    </row>
    <row r="55" spans="2:4" x14ac:dyDescent="0.25"/>
    <row r="56" spans="2:4" x14ac:dyDescent="0.25"/>
    <row r="57" spans="2:4" ht="15.75" thickBot="1" x14ac:dyDescent="0.3"/>
    <row r="58" spans="2:4" x14ac:dyDescent="0.25">
      <c r="B58" s="216" t="s">
        <v>71</v>
      </c>
      <c r="C58" s="217"/>
      <c r="D58" s="218"/>
    </row>
    <row r="59" spans="2:4" ht="15.75" thickBot="1" x14ac:dyDescent="0.3">
      <c r="B59" s="219" t="s">
        <v>72</v>
      </c>
      <c r="C59" s="220"/>
      <c r="D59" s="221"/>
    </row>
    <row r="60" spans="2:4" x14ac:dyDescent="0.25">
      <c r="B60" s="184" t="s">
        <v>62</v>
      </c>
      <c r="C60" s="222" t="s">
        <v>59</v>
      </c>
      <c r="D60" s="176" t="s">
        <v>68</v>
      </c>
    </row>
    <row r="61" spans="2:4" ht="15.75" thickBot="1" x14ac:dyDescent="0.3">
      <c r="B61" s="189"/>
      <c r="C61" s="223"/>
      <c r="D61" s="207"/>
    </row>
    <row r="62" spans="2:4" x14ac:dyDescent="0.25">
      <c r="B62" s="173" t="s">
        <v>64</v>
      </c>
      <c r="C62" s="53">
        <v>473360</v>
      </c>
      <c r="D62" s="87">
        <f ca="1">+C62/$C$64</f>
        <v>7.7728047401366615E-2</v>
      </c>
    </row>
    <row r="63" spans="2:4" x14ac:dyDescent="0.25">
      <c r="B63" s="56" t="s">
        <v>63</v>
      </c>
      <c r="C63" s="33">
        <v>5616591</v>
      </c>
      <c r="D63" s="88">
        <f ca="1">+C63/$C$64</f>
        <v>0.92227195259863337</v>
      </c>
    </row>
    <row r="64" spans="2:4" x14ac:dyDescent="0.25">
      <c r="B64" s="161" t="s">
        <v>69</v>
      </c>
      <c r="C64" s="153">
        <f ca="1">SUM(C62:C65)</f>
        <v>6089951</v>
      </c>
      <c r="D64" s="154">
        <f ca="1">+C64/$C$64</f>
        <v>1</v>
      </c>
    </row>
    <row r="65" spans="2:6" x14ac:dyDescent="0.25">
      <c r="B65" s="155"/>
      <c r="C65" s="156"/>
      <c r="D65" s="157"/>
    </row>
    <row r="66" spans="2:6" x14ac:dyDescent="0.25">
      <c r="B66" s="158"/>
      <c r="C66" s="159"/>
      <c r="D66" s="160"/>
    </row>
    <row r="67" spans="2:6" x14ac:dyDescent="0.25"/>
    <row r="68" spans="2:6" x14ac:dyDescent="0.25"/>
    <row r="69" spans="2:6" x14ac:dyDescent="0.25"/>
    <row r="70" spans="2:6" x14ac:dyDescent="0.25"/>
    <row r="71" spans="2:6" x14ac:dyDescent="0.25"/>
    <row r="72" spans="2:6" x14ac:dyDescent="0.25"/>
    <row r="73" spans="2:6" x14ac:dyDescent="0.25"/>
    <row r="74" spans="2:6" ht="15.75" thickBot="1" x14ac:dyDescent="0.3"/>
    <row r="75" spans="2:6" x14ac:dyDescent="0.25">
      <c r="B75" s="178" t="s">
        <v>73</v>
      </c>
      <c r="C75" s="179"/>
      <c r="D75" s="179"/>
      <c r="E75" s="179"/>
      <c r="F75" s="180"/>
    </row>
    <row r="76" spans="2:6" ht="15.75" thickBot="1" x14ac:dyDescent="0.3">
      <c r="B76" s="181" t="s">
        <v>74</v>
      </c>
      <c r="C76" s="182"/>
      <c r="D76" s="182"/>
      <c r="E76" s="182"/>
      <c r="F76" s="183"/>
    </row>
    <row r="77" spans="2:6" ht="15" customHeight="1" x14ac:dyDescent="0.25">
      <c r="B77" s="184" t="s">
        <v>1</v>
      </c>
      <c r="C77" s="186">
        <v>2018</v>
      </c>
      <c r="D77" s="186">
        <v>2019</v>
      </c>
      <c r="E77" s="186">
        <v>2020</v>
      </c>
      <c r="F77" s="176" t="s">
        <v>15</v>
      </c>
    </row>
    <row r="78" spans="2:6" ht="15.75" thickBot="1" x14ac:dyDescent="0.3">
      <c r="B78" s="189"/>
      <c r="C78" s="197"/>
      <c r="D78" s="197"/>
      <c r="E78" s="197"/>
      <c r="F78" s="207"/>
    </row>
    <row r="79" spans="2:6" x14ac:dyDescent="0.25">
      <c r="B79" s="2" t="s">
        <v>2</v>
      </c>
      <c r="C79" s="122">
        <v>1</v>
      </c>
      <c r="D79" s="122"/>
      <c r="E79" s="122">
        <v>2</v>
      </c>
      <c r="F79" s="119">
        <v>1</v>
      </c>
    </row>
    <row r="80" spans="2:6" x14ac:dyDescent="0.25">
      <c r="B80" s="7" t="s">
        <v>3</v>
      </c>
      <c r="C80" s="123">
        <v>3</v>
      </c>
      <c r="D80" s="123">
        <v>2</v>
      </c>
      <c r="E80" s="123">
        <v>1</v>
      </c>
      <c r="F80" s="120">
        <f>E80/D80-1</f>
        <v>-0.5</v>
      </c>
    </row>
    <row r="81" spans="2:6" x14ac:dyDescent="0.25">
      <c r="B81" s="7" t="s">
        <v>4</v>
      </c>
      <c r="C81" s="123"/>
      <c r="D81" s="123"/>
      <c r="E81" s="123">
        <v>1</v>
      </c>
      <c r="F81" s="120">
        <f>E81*1</f>
        <v>1</v>
      </c>
    </row>
    <row r="82" spans="2:6" x14ac:dyDescent="0.25">
      <c r="B82" s="7" t="s">
        <v>5</v>
      </c>
      <c r="C82" s="123">
        <v>1</v>
      </c>
      <c r="D82" s="123">
        <v>1</v>
      </c>
      <c r="E82" s="123"/>
      <c r="F82" s="120">
        <f>E82/D82-1</f>
        <v>-1</v>
      </c>
    </row>
    <row r="83" spans="2:6" x14ac:dyDescent="0.25">
      <c r="B83" s="7" t="s">
        <v>6</v>
      </c>
      <c r="C83" s="123">
        <v>23</v>
      </c>
      <c r="D83" s="123">
        <v>1</v>
      </c>
      <c r="E83" s="123"/>
      <c r="F83" s="120">
        <f>E83/D83-1</f>
        <v>-1</v>
      </c>
    </row>
    <row r="84" spans="2:6" x14ac:dyDescent="0.25">
      <c r="B84" s="7" t="s">
        <v>7</v>
      </c>
      <c r="C84" s="123">
        <v>3</v>
      </c>
      <c r="D84" s="123"/>
      <c r="E84" s="123"/>
      <c r="F84" s="120">
        <v>0</v>
      </c>
    </row>
    <row r="85" spans="2:6" x14ac:dyDescent="0.25">
      <c r="B85" s="7" t="s">
        <v>8</v>
      </c>
      <c r="C85" s="123">
        <v>17</v>
      </c>
      <c r="D85" s="123"/>
      <c r="E85" s="123"/>
      <c r="F85" s="120">
        <v>0</v>
      </c>
    </row>
    <row r="86" spans="2:6" x14ac:dyDescent="0.25">
      <c r="B86" s="7" t="s">
        <v>9</v>
      </c>
      <c r="C86" s="123">
        <v>8</v>
      </c>
      <c r="D86" s="123"/>
      <c r="E86" s="123"/>
      <c r="F86" s="120">
        <v>0</v>
      </c>
    </row>
    <row r="87" spans="2:6" x14ac:dyDescent="0.25">
      <c r="B87" s="7" t="s">
        <v>10</v>
      </c>
      <c r="C87" s="123">
        <v>4</v>
      </c>
      <c r="D87" s="123"/>
      <c r="E87" s="123">
        <v>2</v>
      </c>
      <c r="F87" s="120">
        <v>1</v>
      </c>
    </row>
    <row r="88" spans="2:6" x14ac:dyDescent="0.25">
      <c r="B88" s="7" t="s">
        <v>11</v>
      </c>
      <c r="C88" s="123">
        <v>3</v>
      </c>
      <c r="D88" s="123"/>
      <c r="E88" s="123"/>
      <c r="F88" s="120">
        <v>0</v>
      </c>
    </row>
    <row r="89" spans="2:6" x14ac:dyDescent="0.25">
      <c r="B89" s="7" t="s">
        <v>12</v>
      </c>
      <c r="C89" s="123"/>
      <c r="D89" s="123"/>
      <c r="E89" s="123">
        <v>6</v>
      </c>
      <c r="F89" s="120">
        <v>1</v>
      </c>
    </row>
    <row r="90" spans="2:6" ht="15.75" thickBot="1" x14ac:dyDescent="0.3">
      <c r="B90" s="8" t="s">
        <v>13</v>
      </c>
      <c r="C90" s="124">
        <v>7</v>
      </c>
      <c r="D90" s="124">
        <v>1</v>
      </c>
      <c r="E90" s="124"/>
      <c r="F90" s="121">
        <f>E90/D90-1</f>
        <v>-1</v>
      </c>
    </row>
    <row r="91" spans="2:6" ht="15.75" thickBot="1" x14ac:dyDescent="0.3"/>
    <row r="92" spans="2:6" x14ac:dyDescent="0.25">
      <c r="B92" s="178" t="s">
        <v>73</v>
      </c>
      <c r="C92" s="179"/>
      <c r="D92" s="179"/>
      <c r="E92" s="179"/>
      <c r="F92" s="180"/>
    </row>
    <row r="93" spans="2:6" ht="15.75" thickBot="1" x14ac:dyDescent="0.3">
      <c r="B93" s="181" t="s">
        <v>75</v>
      </c>
      <c r="C93" s="182"/>
      <c r="D93" s="182"/>
      <c r="E93" s="182"/>
      <c r="F93" s="183"/>
    </row>
    <row r="94" spans="2:6" ht="15" customHeight="1" x14ac:dyDescent="0.25">
      <c r="B94" s="184" t="s">
        <v>1</v>
      </c>
      <c r="C94" s="186">
        <f>C77</f>
        <v>2018</v>
      </c>
      <c r="D94" s="186">
        <f>D77</f>
        <v>2019</v>
      </c>
      <c r="E94" s="186">
        <f>E77</f>
        <v>2020</v>
      </c>
      <c r="F94" s="176" t="s">
        <v>15</v>
      </c>
    </row>
    <row r="95" spans="2:6" ht="15.75" thickBot="1" x14ac:dyDescent="0.3">
      <c r="B95" s="185"/>
      <c r="C95" s="187"/>
      <c r="D95" s="187"/>
      <c r="E95" s="187"/>
      <c r="F95" s="177"/>
    </row>
    <row r="96" spans="2:6" x14ac:dyDescent="0.25">
      <c r="B96" s="2" t="s">
        <v>2</v>
      </c>
      <c r="C96" s="16">
        <v>150</v>
      </c>
      <c r="D96" s="16">
        <v>136</v>
      </c>
      <c r="E96" s="16">
        <v>188</v>
      </c>
      <c r="F96" s="74">
        <f t="shared" ref="F96:F107" si="1">+E96/D96-1</f>
        <v>0.38235294117647056</v>
      </c>
    </row>
    <row r="97" spans="2:6" x14ac:dyDescent="0.25">
      <c r="B97" s="7" t="s">
        <v>3</v>
      </c>
      <c r="C97" s="17">
        <v>93</v>
      </c>
      <c r="D97" s="17">
        <v>145</v>
      </c>
      <c r="E97" s="17">
        <v>156</v>
      </c>
      <c r="F97" s="75">
        <f t="shared" si="1"/>
        <v>7.5862068965517171E-2</v>
      </c>
    </row>
    <row r="98" spans="2:6" x14ac:dyDescent="0.25">
      <c r="B98" s="7" t="s">
        <v>4</v>
      </c>
      <c r="C98" s="17">
        <v>128</v>
      </c>
      <c r="D98" s="17">
        <v>142</v>
      </c>
      <c r="E98" s="17">
        <v>177</v>
      </c>
      <c r="F98" s="75">
        <f t="shared" si="1"/>
        <v>0.24647887323943651</v>
      </c>
    </row>
    <row r="99" spans="2:6" x14ac:dyDescent="0.25">
      <c r="B99" s="7" t="s">
        <v>5</v>
      </c>
      <c r="C99" s="17">
        <v>130</v>
      </c>
      <c r="D99" s="17">
        <v>118</v>
      </c>
      <c r="E99" s="17">
        <v>57</v>
      </c>
      <c r="F99" s="75">
        <f t="shared" si="1"/>
        <v>-0.51694915254237284</v>
      </c>
    </row>
    <row r="100" spans="2:6" x14ac:dyDescent="0.25">
      <c r="B100" s="7" t="s">
        <v>6</v>
      </c>
      <c r="C100" s="17">
        <v>118</v>
      </c>
      <c r="D100" s="17">
        <v>201</v>
      </c>
      <c r="E100" s="17">
        <v>194</v>
      </c>
      <c r="F100" s="75">
        <f t="shared" si="1"/>
        <v>-3.4825870646766122E-2</v>
      </c>
    </row>
    <row r="101" spans="2:6" x14ac:dyDescent="0.25">
      <c r="B101" s="7" t="s">
        <v>7</v>
      </c>
      <c r="C101" s="17">
        <v>111</v>
      </c>
      <c r="D101" s="17">
        <v>150</v>
      </c>
      <c r="E101" s="17">
        <v>134</v>
      </c>
      <c r="F101" s="75">
        <f t="shared" si="1"/>
        <v>-0.10666666666666669</v>
      </c>
    </row>
    <row r="102" spans="2:6" x14ac:dyDescent="0.25">
      <c r="B102" s="7" t="s">
        <v>8</v>
      </c>
      <c r="C102" s="17">
        <v>114</v>
      </c>
      <c r="D102" s="17">
        <v>188</v>
      </c>
      <c r="E102" s="17">
        <v>137</v>
      </c>
      <c r="F102" s="75">
        <f t="shared" si="1"/>
        <v>-0.27127659574468088</v>
      </c>
    </row>
    <row r="103" spans="2:6" x14ac:dyDescent="0.25">
      <c r="B103" s="7" t="s">
        <v>9</v>
      </c>
      <c r="C103" s="17">
        <v>94</v>
      </c>
      <c r="D103" s="17">
        <v>129</v>
      </c>
      <c r="E103" s="17">
        <v>154</v>
      </c>
      <c r="F103" s="75">
        <f t="shared" si="1"/>
        <v>0.193798449612403</v>
      </c>
    </row>
    <row r="104" spans="2:6" x14ac:dyDescent="0.25">
      <c r="B104" s="7" t="s">
        <v>10</v>
      </c>
      <c r="C104" s="17">
        <v>103</v>
      </c>
      <c r="D104" s="17">
        <v>66</v>
      </c>
      <c r="E104" s="17">
        <v>121</v>
      </c>
      <c r="F104" s="75">
        <f t="shared" si="1"/>
        <v>0.83333333333333326</v>
      </c>
    </row>
    <row r="105" spans="2:6" x14ac:dyDescent="0.25">
      <c r="B105" s="7" t="s">
        <v>11</v>
      </c>
      <c r="C105" s="17">
        <v>110</v>
      </c>
      <c r="D105" s="17">
        <v>52</v>
      </c>
      <c r="E105" s="17">
        <v>174</v>
      </c>
      <c r="F105" s="75">
        <f t="shared" si="1"/>
        <v>2.3461538461538463</v>
      </c>
    </row>
    <row r="106" spans="2:6" x14ac:dyDescent="0.25">
      <c r="B106" s="7" t="s">
        <v>12</v>
      </c>
      <c r="C106" s="17">
        <v>104</v>
      </c>
      <c r="D106" s="17">
        <v>167</v>
      </c>
      <c r="E106" s="17">
        <v>182</v>
      </c>
      <c r="F106" s="75">
        <f t="shared" si="1"/>
        <v>8.9820359281437057E-2</v>
      </c>
    </row>
    <row r="107" spans="2:6" ht="15.75" thickBot="1" x14ac:dyDescent="0.3">
      <c r="B107" s="8" t="s">
        <v>13</v>
      </c>
      <c r="C107" s="18">
        <v>83</v>
      </c>
      <c r="D107" s="18">
        <v>174</v>
      </c>
      <c r="E107" s="18">
        <v>164</v>
      </c>
      <c r="F107" s="76">
        <f t="shared" si="1"/>
        <v>-5.7471264367816133E-2</v>
      </c>
    </row>
    <row r="108" spans="2:6" ht="15.75" thickBot="1" x14ac:dyDescent="0.3"/>
    <row r="109" spans="2:6" x14ac:dyDescent="0.25">
      <c r="B109" s="178" t="s">
        <v>77</v>
      </c>
      <c r="C109" s="179"/>
      <c r="D109" s="179"/>
      <c r="E109" s="179"/>
      <c r="F109" s="180"/>
    </row>
    <row r="110" spans="2:6" ht="15.75" thickBot="1" x14ac:dyDescent="0.3">
      <c r="B110" s="181" t="s">
        <v>76</v>
      </c>
      <c r="C110" s="182"/>
      <c r="D110" s="182"/>
      <c r="E110" s="182"/>
      <c r="F110" s="183"/>
    </row>
    <row r="111" spans="2:6" ht="15" customHeight="1" x14ac:dyDescent="0.25">
      <c r="B111" s="184" t="s">
        <v>1</v>
      </c>
      <c r="C111" s="186">
        <f>C94</f>
        <v>2018</v>
      </c>
      <c r="D111" s="186">
        <f>D94</f>
        <v>2019</v>
      </c>
      <c r="E111" s="186">
        <f>E94</f>
        <v>2020</v>
      </c>
      <c r="F111" s="176" t="s">
        <v>15</v>
      </c>
    </row>
    <row r="112" spans="2:6" ht="15.75" thickBot="1" x14ac:dyDescent="0.3">
      <c r="B112" s="189"/>
      <c r="C112" s="197"/>
      <c r="D112" s="197"/>
      <c r="E112" s="197"/>
      <c r="F112" s="207"/>
    </row>
    <row r="113" spans="2:6" x14ac:dyDescent="0.25">
      <c r="B113" s="2" t="s">
        <v>2</v>
      </c>
      <c r="C113" s="122">
        <v>14</v>
      </c>
      <c r="D113" s="122">
        <v>0</v>
      </c>
      <c r="E113" s="122">
        <v>224</v>
      </c>
      <c r="F113" s="119">
        <v>1</v>
      </c>
    </row>
    <row r="114" spans="2:6" x14ac:dyDescent="0.25">
      <c r="B114" s="7" t="s">
        <v>3</v>
      </c>
      <c r="C114" s="123">
        <v>507</v>
      </c>
      <c r="D114" s="123">
        <v>718</v>
      </c>
      <c r="E114" s="123">
        <v>866</v>
      </c>
      <c r="F114" s="75">
        <f>+E114/D114-1</f>
        <v>0.20612813370473537</v>
      </c>
    </row>
    <row r="115" spans="2:6" x14ac:dyDescent="0.25">
      <c r="B115" s="7" t="s">
        <v>4</v>
      </c>
      <c r="C115" s="123"/>
      <c r="D115" s="123"/>
      <c r="E115" s="123">
        <v>703</v>
      </c>
      <c r="F115" s="120">
        <v>1</v>
      </c>
    </row>
    <row r="116" spans="2:6" x14ac:dyDescent="0.25">
      <c r="B116" s="7" t="s">
        <v>5</v>
      </c>
      <c r="C116" s="123">
        <v>96</v>
      </c>
      <c r="D116" s="123">
        <v>10</v>
      </c>
      <c r="E116" s="123"/>
      <c r="F116" s="120">
        <v>-1</v>
      </c>
    </row>
    <row r="117" spans="2:6" x14ac:dyDescent="0.25">
      <c r="B117" s="7" t="s">
        <v>6</v>
      </c>
      <c r="C117" s="123">
        <v>5546</v>
      </c>
      <c r="D117" s="123">
        <v>100</v>
      </c>
      <c r="E117" s="123"/>
      <c r="F117" s="120">
        <v>-1</v>
      </c>
    </row>
    <row r="118" spans="2:6" x14ac:dyDescent="0.25">
      <c r="B118" s="7" t="s">
        <v>7</v>
      </c>
      <c r="C118" s="123">
        <v>1720</v>
      </c>
      <c r="D118" s="123"/>
      <c r="E118" s="123"/>
      <c r="F118" s="120">
        <v>0</v>
      </c>
    </row>
    <row r="119" spans="2:6" x14ac:dyDescent="0.25">
      <c r="B119" s="7" t="s">
        <v>8</v>
      </c>
      <c r="C119" s="123">
        <v>8195</v>
      </c>
      <c r="D119" s="123"/>
      <c r="E119" s="123"/>
      <c r="F119" s="120">
        <v>0</v>
      </c>
    </row>
    <row r="120" spans="2:6" x14ac:dyDescent="0.25">
      <c r="B120" s="7" t="s">
        <v>9</v>
      </c>
      <c r="C120" s="123">
        <v>1794</v>
      </c>
      <c r="D120" s="123"/>
      <c r="E120" s="123"/>
      <c r="F120" s="120">
        <v>0</v>
      </c>
    </row>
    <row r="121" spans="2:6" x14ac:dyDescent="0.25">
      <c r="B121" s="7" t="s">
        <v>10</v>
      </c>
      <c r="C121" s="123">
        <v>596</v>
      </c>
      <c r="D121" s="123"/>
      <c r="E121" s="123">
        <v>50</v>
      </c>
      <c r="F121" s="120">
        <v>1</v>
      </c>
    </row>
    <row r="122" spans="2:6" x14ac:dyDescent="0.25">
      <c r="B122" s="7" t="s">
        <v>11</v>
      </c>
      <c r="C122" s="123">
        <v>331</v>
      </c>
      <c r="D122" s="123"/>
      <c r="E122" s="123"/>
      <c r="F122" s="120">
        <v>0</v>
      </c>
    </row>
    <row r="123" spans="2:6" x14ac:dyDescent="0.25">
      <c r="B123" s="7" t="s">
        <v>12</v>
      </c>
      <c r="C123" s="123"/>
      <c r="D123" s="123"/>
      <c r="E123" s="123">
        <v>1186</v>
      </c>
      <c r="F123" s="120">
        <v>1</v>
      </c>
    </row>
    <row r="124" spans="2:6" ht="15.75" thickBot="1" x14ac:dyDescent="0.3">
      <c r="B124" s="8" t="s">
        <v>13</v>
      </c>
      <c r="C124" s="124">
        <v>869</v>
      </c>
      <c r="D124" s="124">
        <v>750</v>
      </c>
      <c r="E124" s="124"/>
      <c r="F124" s="121">
        <f>+E124/D124-1</f>
        <v>-1</v>
      </c>
    </row>
    <row r="125" spans="2:6" ht="15.75" thickBot="1" x14ac:dyDescent="0.3"/>
    <row r="126" spans="2:6" x14ac:dyDescent="0.25">
      <c r="B126" s="178" t="s">
        <v>99</v>
      </c>
      <c r="C126" s="179"/>
      <c r="D126" s="179"/>
      <c r="E126" s="179"/>
      <c r="F126" s="180"/>
    </row>
    <row r="127" spans="2:6" ht="15.75" thickBot="1" x14ac:dyDescent="0.3">
      <c r="B127" s="181" t="s">
        <v>75</v>
      </c>
      <c r="C127" s="182"/>
      <c r="D127" s="182"/>
      <c r="E127" s="182"/>
      <c r="F127" s="183"/>
    </row>
    <row r="128" spans="2:6" ht="15" customHeight="1" x14ac:dyDescent="0.25">
      <c r="B128" s="184" t="s">
        <v>1</v>
      </c>
      <c r="C128" s="186">
        <f>C111</f>
        <v>2018</v>
      </c>
      <c r="D128" s="186">
        <f>D111</f>
        <v>2019</v>
      </c>
      <c r="E128" s="186">
        <f>E111</f>
        <v>2020</v>
      </c>
      <c r="F128" s="176" t="s">
        <v>15</v>
      </c>
    </row>
    <row r="129" spans="2:6" ht="15.75" thickBot="1" x14ac:dyDescent="0.3">
      <c r="B129" s="189"/>
      <c r="C129" s="187"/>
      <c r="D129" s="187"/>
      <c r="E129" s="187"/>
      <c r="F129" s="207"/>
    </row>
    <row r="130" spans="2:6" x14ac:dyDescent="0.25">
      <c r="B130" s="2" t="s">
        <v>2</v>
      </c>
      <c r="C130" s="171">
        <v>30912</v>
      </c>
      <c r="D130" s="171">
        <v>30651</v>
      </c>
      <c r="E130" s="122">
        <v>22370</v>
      </c>
      <c r="F130" s="74">
        <f t="shared" ref="F130:F141" si="2">+E130/D130-1</f>
        <v>-0.27017063064826596</v>
      </c>
    </row>
    <row r="131" spans="2:6" x14ac:dyDescent="0.25">
      <c r="B131" s="7" t="s">
        <v>3</v>
      </c>
      <c r="C131" s="172">
        <v>18883</v>
      </c>
      <c r="D131" s="172">
        <v>25931</v>
      </c>
      <c r="E131" s="123">
        <v>19899</v>
      </c>
      <c r="F131" s="75">
        <f t="shared" si="2"/>
        <v>-0.23261733060815237</v>
      </c>
    </row>
    <row r="132" spans="2:6" x14ac:dyDescent="0.25">
      <c r="B132" s="7" t="s">
        <v>4</v>
      </c>
      <c r="C132" s="172">
        <v>29002</v>
      </c>
      <c r="D132" s="172">
        <v>27862</v>
      </c>
      <c r="E132" s="123">
        <v>19800</v>
      </c>
      <c r="F132" s="75">
        <f t="shared" si="2"/>
        <v>-0.28935467662048664</v>
      </c>
    </row>
    <row r="133" spans="2:6" x14ac:dyDescent="0.25">
      <c r="B133" s="7" t="s">
        <v>5</v>
      </c>
      <c r="C133" s="172">
        <v>18542</v>
      </c>
      <c r="D133" s="172">
        <v>45202</v>
      </c>
      <c r="E133" s="123">
        <v>9505</v>
      </c>
      <c r="F133" s="75">
        <f t="shared" si="2"/>
        <v>-0.78972169373036594</v>
      </c>
    </row>
    <row r="134" spans="2:6" x14ac:dyDescent="0.25">
      <c r="B134" s="7" t="s">
        <v>6</v>
      </c>
      <c r="C134" s="172">
        <v>18840</v>
      </c>
      <c r="D134" s="172">
        <v>201694</v>
      </c>
      <c r="E134" s="123">
        <v>39860</v>
      </c>
      <c r="F134" s="75">
        <f t="shared" si="2"/>
        <v>-0.80237389312522933</v>
      </c>
    </row>
    <row r="135" spans="2:6" x14ac:dyDescent="0.25">
      <c r="B135" s="7" t="s">
        <v>7</v>
      </c>
      <c r="C135" s="172">
        <v>14791</v>
      </c>
      <c r="D135" s="172">
        <v>64186</v>
      </c>
      <c r="E135" s="123">
        <v>16082</v>
      </c>
      <c r="F135" s="75">
        <f t="shared" si="2"/>
        <v>-0.7494469198890723</v>
      </c>
    </row>
    <row r="136" spans="2:6" x14ac:dyDescent="0.25">
      <c r="B136" s="7" t="s">
        <v>8</v>
      </c>
      <c r="C136" s="172">
        <v>26779</v>
      </c>
      <c r="D136" s="172">
        <v>27673</v>
      </c>
      <c r="E136" s="123">
        <v>33104</v>
      </c>
      <c r="F136" s="75">
        <f t="shared" si="2"/>
        <v>0.19625627868319295</v>
      </c>
    </row>
    <row r="137" spans="2:6" x14ac:dyDescent="0.25">
      <c r="B137" s="7" t="s">
        <v>9</v>
      </c>
      <c r="C137" s="172">
        <v>19737</v>
      </c>
      <c r="D137" s="172">
        <v>4734</v>
      </c>
      <c r="E137" s="123">
        <v>23157</v>
      </c>
      <c r="F137" s="75">
        <f t="shared" si="2"/>
        <v>3.8916349809885933</v>
      </c>
    </row>
    <row r="138" spans="2:6" x14ac:dyDescent="0.25">
      <c r="B138" s="7" t="s">
        <v>10</v>
      </c>
      <c r="C138" s="172">
        <v>28260</v>
      </c>
      <c r="D138" s="172">
        <v>10003</v>
      </c>
      <c r="E138" s="123">
        <v>12659</v>
      </c>
      <c r="F138" s="75">
        <f t="shared" si="2"/>
        <v>0.26552034389683099</v>
      </c>
    </row>
    <row r="139" spans="2:6" x14ac:dyDescent="0.25">
      <c r="B139" s="7" t="s">
        <v>11</v>
      </c>
      <c r="C139" s="172">
        <v>33833</v>
      </c>
      <c r="D139" s="172">
        <v>18300</v>
      </c>
      <c r="E139" s="123">
        <v>66534</v>
      </c>
      <c r="F139" s="75">
        <f t="shared" si="2"/>
        <v>2.6357377049180326</v>
      </c>
    </row>
    <row r="140" spans="2:6" x14ac:dyDescent="0.25">
      <c r="B140" s="7" t="s">
        <v>12</v>
      </c>
      <c r="C140" s="172">
        <v>26497</v>
      </c>
      <c r="D140" s="172">
        <v>34667</v>
      </c>
      <c r="E140" s="123">
        <v>77929</v>
      </c>
      <c r="F140" s="75">
        <f t="shared" si="2"/>
        <v>1.2479303083624198</v>
      </c>
    </row>
    <row r="141" spans="2:6" ht="15.75" thickBot="1" x14ac:dyDescent="0.3">
      <c r="B141" s="8" t="s">
        <v>13</v>
      </c>
      <c r="C141" s="124">
        <v>15517</v>
      </c>
      <c r="D141" s="124">
        <v>13823</v>
      </c>
      <c r="E141" s="124">
        <v>35609</v>
      </c>
      <c r="F141" s="76">
        <f t="shared" si="2"/>
        <v>1.5760688707227084</v>
      </c>
    </row>
    <row r="142" spans="2:6" ht="15.75" thickBot="1" x14ac:dyDescent="0.3">
      <c r="C142" s="136"/>
      <c r="D142" s="136"/>
      <c r="E142" s="136"/>
    </row>
    <row r="143" spans="2:6" ht="15" customHeight="1" x14ac:dyDescent="0.25">
      <c r="B143" s="236" t="s">
        <v>83</v>
      </c>
      <c r="C143" s="174">
        <v>2018</v>
      </c>
      <c r="D143" s="174">
        <v>2019</v>
      </c>
      <c r="E143" s="174">
        <v>2020</v>
      </c>
      <c r="F143" s="176" t="s">
        <v>15</v>
      </c>
    </row>
    <row r="144" spans="2:6" ht="15.75" thickBot="1" x14ac:dyDescent="0.3">
      <c r="B144" s="237"/>
      <c r="C144" s="175"/>
      <c r="D144" s="175"/>
      <c r="E144" s="175"/>
      <c r="F144" s="177"/>
    </row>
    <row r="145" spans="2:10" x14ac:dyDescent="0.25">
      <c r="B145" s="34" t="s">
        <v>78</v>
      </c>
      <c r="C145" s="127">
        <v>309</v>
      </c>
      <c r="D145" s="125">
        <v>360</v>
      </c>
      <c r="E145" s="125">
        <v>358</v>
      </c>
      <c r="F145" s="126">
        <f>+E145/D145-1</f>
        <v>-5.5555555555555358E-3</v>
      </c>
    </row>
    <row r="146" spans="2:10" x14ac:dyDescent="0.25">
      <c r="B146" s="7" t="s">
        <v>79</v>
      </c>
      <c r="C146" s="17">
        <v>56</v>
      </c>
      <c r="D146" s="11">
        <v>5</v>
      </c>
      <c r="E146" s="11">
        <v>8</v>
      </c>
      <c r="F146" s="75">
        <f>+E146/D146-1</f>
        <v>0.60000000000000009</v>
      </c>
    </row>
    <row r="147" spans="2:10" x14ac:dyDescent="0.25">
      <c r="B147" s="7" t="s">
        <v>80</v>
      </c>
      <c r="C147" s="167">
        <v>18066</v>
      </c>
      <c r="D147" s="167">
        <v>600</v>
      </c>
      <c r="E147" s="167">
        <v>1591</v>
      </c>
      <c r="F147" s="75">
        <f>+E147/D147-1</f>
        <v>1.6516666666666668</v>
      </c>
    </row>
    <row r="148" spans="2:10" ht="15.75" thickBot="1" x14ac:dyDescent="0.3">
      <c r="B148" s="8" t="s">
        <v>81</v>
      </c>
      <c r="C148" s="168">
        <v>1602</v>
      </c>
      <c r="D148" s="169">
        <v>978</v>
      </c>
      <c r="E148" s="168">
        <v>1438</v>
      </c>
      <c r="F148" s="76">
        <f>+E148/D148-1</f>
        <v>0.47034764826175879</v>
      </c>
    </row>
    <row r="149" spans="2:10" ht="15.75" thickBot="1" x14ac:dyDescent="0.3"/>
    <row r="150" spans="2:10" ht="15" customHeight="1" x14ac:dyDescent="0.25">
      <c r="B150" s="236" t="s">
        <v>82</v>
      </c>
      <c r="C150" s="214">
        <f>C143</f>
        <v>2018</v>
      </c>
      <c r="D150" s="214">
        <f>D143</f>
        <v>2019</v>
      </c>
      <c r="E150" s="174">
        <f>E143</f>
        <v>2020</v>
      </c>
      <c r="F150" s="176" t="s">
        <v>15</v>
      </c>
    </row>
    <row r="151" spans="2:10" ht="15.75" thickBot="1" x14ac:dyDescent="0.3">
      <c r="B151" s="237"/>
      <c r="C151" s="215"/>
      <c r="D151" s="215"/>
      <c r="E151" s="175"/>
      <c r="F151" s="177"/>
    </row>
    <row r="152" spans="2:10" x14ac:dyDescent="0.25">
      <c r="B152" s="2" t="s">
        <v>78</v>
      </c>
      <c r="C152" s="16">
        <v>20</v>
      </c>
      <c r="D152" s="16">
        <v>22</v>
      </c>
      <c r="E152" s="16">
        <v>9</v>
      </c>
      <c r="F152" s="74">
        <f>E152/D152-1</f>
        <v>-0.59090909090909083</v>
      </c>
    </row>
    <row r="153" spans="2:10" x14ac:dyDescent="0.25">
      <c r="B153" s="7" t="s">
        <v>79</v>
      </c>
      <c r="C153" s="17">
        <v>345</v>
      </c>
      <c r="D153" s="17">
        <v>343</v>
      </c>
      <c r="E153" s="17">
        <v>357</v>
      </c>
      <c r="F153" s="126">
        <f>E153/D153-1</f>
        <v>4.081632653061229E-2</v>
      </c>
    </row>
    <row r="154" spans="2:10" x14ac:dyDescent="0.25">
      <c r="B154" s="7" t="s">
        <v>90</v>
      </c>
      <c r="C154" s="140">
        <v>275147</v>
      </c>
      <c r="D154" s="140">
        <v>491795</v>
      </c>
      <c r="E154" s="17">
        <v>308332</v>
      </c>
      <c r="F154" s="126">
        <f>E154/D154-1</f>
        <v>-0.37304771296983497</v>
      </c>
      <c r="H154" s="136"/>
      <c r="I154" s="136"/>
      <c r="J154" s="136"/>
    </row>
    <row r="155" spans="2:10" ht="15.75" thickBot="1" x14ac:dyDescent="0.3">
      <c r="B155" s="8" t="s">
        <v>89</v>
      </c>
      <c r="C155" s="141">
        <v>6446</v>
      </c>
      <c r="D155" s="141">
        <v>12931</v>
      </c>
      <c r="E155" s="130">
        <v>68176</v>
      </c>
      <c r="F155" s="137">
        <f>E155/D155-1</f>
        <v>4.2722913927770474</v>
      </c>
      <c r="H155" s="136"/>
      <c r="I155" s="136"/>
      <c r="J155" s="136"/>
    </row>
    <row r="156" spans="2:10" x14ac:dyDescent="0.25">
      <c r="H156" s="136"/>
      <c r="I156" s="136"/>
    </row>
    <row r="157" spans="2:10" x14ac:dyDescent="0.25"/>
    <row r="158" spans="2:10" x14ac:dyDescent="0.25"/>
    <row r="159" spans="2:10" x14ac:dyDescent="0.25"/>
    <row r="160" spans="2:10" ht="40.5" customHeight="1" thickBot="1" x14ac:dyDescent="0.3">
      <c r="B160" s="234" t="s">
        <v>86</v>
      </c>
      <c r="C160" s="235"/>
      <c r="D160" s="235"/>
      <c r="E160" s="235"/>
    </row>
    <row r="161" spans="2:9" ht="28.5" customHeight="1" x14ac:dyDescent="0.25">
      <c r="B161" s="162" t="s">
        <v>84</v>
      </c>
      <c r="C161" s="170" t="s">
        <v>107</v>
      </c>
      <c r="D161" s="170" t="s">
        <v>106</v>
      </c>
      <c r="E161" s="163" t="s">
        <v>94</v>
      </c>
    </row>
    <row r="162" spans="2:9" ht="27.75" customHeight="1" x14ac:dyDescent="0.25">
      <c r="B162" s="128" t="s">
        <v>101</v>
      </c>
      <c r="C162" s="128" t="s">
        <v>93</v>
      </c>
      <c r="D162" s="164">
        <v>1971</v>
      </c>
      <c r="E162" s="128" t="s">
        <v>96</v>
      </c>
      <c r="F162" s="131"/>
    </row>
    <row r="163" spans="2:9" ht="23.25" customHeight="1" x14ac:dyDescent="0.25">
      <c r="B163" s="128" t="s">
        <v>101</v>
      </c>
      <c r="C163" s="128" t="s">
        <v>93</v>
      </c>
      <c r="D163" s="164">
        <v>4000</v>
      </c>
      <c r="E163" s="128" t="s">
        <v>103</v>
      </c>
      <c r="F163" s="131"/>
    </row>
    <row r="164" spans="2:9" ht="27.75" customHeight="1" x14ac:dyDescent="0.25">
      <c r="B164" s="128" t="s">
        <v>101</v>
      </c>
      <c r="C164" s="128" t="s">
        <v>93</v>
      </c>
      <c r="D164" s="164">
        <v>6250</v>
      </c>
      <c r="E164" s="128" t="s">
        <v>95</v>
      </c>
    </row>
    <row r="165" spans="2:9" ht="31.5" customHeight="1" x14ac:dyDescent="0.25">
      <c r="B165" s="128" t="s">
        <v>101</v>
      </c>
      <c r="C165" s="128" t="s">
        <v>93</v>
      </c>
      <c r="D165" s="164">
        <v>724</v>
      </c>
      <c r="E165" s="128" t="s">
        <v>104</v>
      </c>
    </row>
    <row r="166" spans="2:9" ht="29.25" customHeight="1" x14ac:dyDescent="0.25">
      <c r="B166" s="128" t="s">
        <v>101</v>
      </c>
      <c r="C166" s="128" t="s">
        <v>85</v>
      </c>
      <c r="D166" s="164">
        <v>12750</v>
      </c>
      <c r="E166" s="128" t="s">
        <v>97</v>
      </c>
    </row>
    <row r="167" spans="2:9" ht="26.25" customHeight="1" x14ac:dyDescent="0.25">
      <c r="B167" s="128" t="s">
        <v>102</v>
      </c>
      <c r="C167" s="128" t="s">
        <v>85</v>
      </c>
      <c r="D167" s="164">
        <v>1849</v>
      </c>
      <c r="E167" s="128" t="s">
        <v>96</v>
      </c>
    </row>
    <row r="168" spans="2:9" ht="23.25" customHeight="1" x14ac:dyDescent="0.25">
      <c r="B168" s="128" t="s">
        <v>102</v>
      </c>
      <c r="C168" s="128" t="s">
        <v>93</v>
      </c>
      <c r="D168" s="164">
        <v>6569</v>
      </c>
      <c r="E168" s="128" t="s">
        <v>103</v>
      </c>
    </row>
    <row r="169" spans="2:9" x14ac:dyDescent="0.25">
      <c r="B169" s="128" t="s">
        <v>102</v>
      </c>
      <c r="C169" s="128" t="s">
        <v>93</v>
      </c>
      <c r="D169" s="164">
        <v>4000</v>
      </c>
      <c r="E169" s="128" t="s">
        <v>98</v>
      </c>
    </row>
    <row r="170" spans="2:9" x14ac:dyDescent="0.25">
      <c r="B170" s="128" t="s">
        <v>102</v>
      </c>
      <c r="C170" s="128" t="s">
        <v>85</v>
      </c>
      <c r="D170" s="164">
        <v>1591</v>
      </c>
      <c r="E170" s="128" t="s">
        <v>98</v>
      </c>
      <c r="G170" s="131"/>
      <c r="H170" s="131"/>
      <c r="I170" s="131"/>
    </row>
    <row r="171" spans="2:9" x14ac:dyDescent="0.25">
      <c r="B171" s="128" t="s">
        <v>102</v>
      </c>
      <c r="C171" s="128" t="s">
        <v>93</v>
      </c>
      <c r="D171" s="164">
        <v>22035</v>
      </c>
      <c r="E171" s="128" t="s">
        <v>95</v>
      </c>
      <c r="G171" s="131"/>
      <c r="H171" s="131"/>
      <c r="I171" s="131"/>
    </row>
    <row r="172" spans="2:9" x14ac:dyDescent="0.25">
      <c r="B172" s="128" t="s">
        <v>102</v>
      </c>
      <c r="C172" s="128" t="s">
        <v>85</v>
      </c>
      <c r="D172" s="164">
        <v>2241</v>
      </c>
      <c r="E172" s="128" t="s">
        <v>95</v>
      </c>
    </row>
    <row r="173" spans="2:9" x14ac:dyDescent="0.25">
      <c r="B173" s="128" t="s">
        <v>102</v>
      </c>
      <c r="C173" s="128" t="s">
        <v>93</v>
      </c>
      <c r="D173" s="164">
        <v>240</v>
      </c>
      <c r="E173" s="128" t="s">
        <v>104</v>
      </c>
    </row>
    <row r="174" spans="2:9" x14ac:dyDescent="0.25">
      <c r="B174" s="128" t="s">
        <v>102</v>
      </c>
      <c r="C174" s="128" t="s">
        <v>85</v>
      </c>
      <c r="D174" s="164">
        <v>27895</v>
      </c>
      <c r="E174" s="128" t="s">
        <v>97</v>
      </c>
    </row>
    <row r="175" spans="2:9" x14ac:dyDescent="0.25">
      <c r="B175" s="128" t="s">
        <v>92</v>
      </c>
      <c r="C175" s="128" t="s">
        <v>85</v>
      </c>
      <c r="D175" s="164">
        <v>12463</v>
      </c>
      <c r="E175" s="128" t="s">
        <v>96</v>
      </c>
    </row>
    <row r="176" spans="2:9" x14ac:dyDescent="0.25">
      <c r="B176" s="128" t="s">
        <v>92</v>
      </c>
      <c r="C176" s="128" t="s">
        <v>93</v>
      </c>
      <c r="D176" s="164">
        <v>4000</v>
      </c>
      <c r="E176" s="128" t="s">
        <v>103</v>
      </c>
    </row>
    <row r="177" spans="2:5" x14ac:dyDescent="0.25">
      <c r="B177" s="128" t="s">
        <v>92</v>
      </c>
      <c r="C177" s="128" t="s">
        <v>93</v>
      </c>
      <c r="D177" s="164">
        <v>7864</v>
      </c>
      <c r="E177" s="128" t="s">
        <v>98</v>
      </c>
    </row>
    <row r="178" spans="2:5" x14ac:dyDescent="0.25">
      <c r="B178" s="128" t="s">
        <v>92</v>
      </c>
      <c r="C178" s="128" t="s">
        <v>85</v>
      </c>
      <c r="D178" s="164">
        <v>1418</v>
      </c>
      <c r="E178" s="128" t="s">
        <v>98</v>
      </c>
    </row>
    <row r="179" spans="2:5" x14ac:dyDescent="0.25">
      <c r="B179" s="128" t="s">
        <v>92</v>
      </c>
      <c r="C179" s="128" t="s">
        <v>93</v>
      </c>
      <c r="D179" s="164">
        <v>11818</v>
      </c>
      <c r="E179" s="128" t="s">
        <v>95</v>
      </c>
    </row>
    <row r="180" spans="2:5" x14ac:dyDescent="0.25">
      <c r="B180" s="128" t="s">
        <v>92</v>
      </c>
      <c r="C180" s="128" t="s">
        <v>85</v>
      </c>
      <c r="D180" s="164">
        <v>11927</v>
      </c>
      <c r="E180" s="128" t="s">
        <v>95</v>
      </c>
    </row>
    <row r="181" spans="2:5" x14ac:dyDescent="0.25">
      <c r="B181" s="128" t="s">
        <v>92</v>
      </c>
      <c r="C181" s="128" t="s">
        <v>85</v>
      </c>
      <c r="D181" s="164">
        <v>1000</v>
      </c>
      <c r="E181" s="128" t="s">
        <v>104</v>
      </c>
    </row>
    <row r="182" spans="2:5" x14ac:dyDescent="0.25">
      <c r="B182" s="128" t="s">
        <v>92</v>
      </c>
      <c r="C182" s="128" t="s">
        <v>85</v>
      </c>
      <c r="D182" s="164">
        <v>15915</v>
      </c>
      <c r="E182" s="128" t="s">
        <v>97</v>
      </c>
    </row>
    <row r="183" spans="2:5" x14ac:dyDescent="0.25">
      <c r="B183" s="155"/>
      <c r="D183" s="166"/>
      <c r="E183" s="155"/>
    </row>
    <row r="184" spans="2:5" x14ac:dyDescent="0.25">
      <c r="B184" s="155"/>
      <c r="C184" s="138" t="s">
        <v>91</v>
      </c>
      <c r="D184" s="166"/>
      <c r="E184" s="155"/>
    </row>
    <row r="185" spans="2:5" x14ac:dyDescent="0.25">
      <c r="C185" s="138" t="s">
        <v>88</v>
      </c>
    </row>
    <row r="186" spans="2:5" hidden="1" x14ac:dyDescent="0.25">
      <c r="D186" s="165"/>
    </row>
    <row r="187" spans="2:5" hidden="1" x14ac:dyDescent="0.25">
      <c r="C187" s="138" t="s">
        <v>91</v>
      </c>
      <c r="D187" s="165"/>
    </row>
    <row r="188" spans="2:5" hidden="1" x14ac:dyDescent="0.25">
      <c r="C188" s="138" t="s">
        <v>88</v>
      </c>
    </row>
  </sheetData>
  <sheetProtection algorithmName="SHA-512" hashValue="2B4ErV3uKsrxsuYvGqJWJs7lg98PUqouop5FQZxs9zQijQV6TXMWeqcH1V0X1rTkT5Kf36ar6jmzPZWkgRMtow==" saltValue="oMujxJuLqEO5mkQt9RlaDg==" spinCount="100000" sheet="1" objects="1" scenarios="1" formatCells="0" formatColumns="0" formatRows="0" insertColumns="0" insertRows="0" insertHyperlinks="0" deleteColumns="0" deleteRows="0" selectLockedCells="1" sort="0" autoFilter="0" pivotTables="0" selectUnlockedCells="1"/>
  <mergeCells count="59">
    <mergeCell ref="B160:E160"/>
    <mergeCell ref="B33:D33"/>
    <mergeCell ref="F150:F151"/>
    <mergeCell ref="E150:E151"/>
    <mergeCell ref="B150:B151"/>
    <mergeCell ref="C150:C151"/>
    <mergeCell ref="D150:D151"/>
    <mergeCell ref="B143:B144"/>
    <mergeCell ref="C143:C144"/>
    <mergeCell ref="D143:D144"/>
    <mergeCell ref="E143:E144"/>
    <mergeCell ref="F143:F144"/>
    <mergeCell ref="B75:F75"/>
    <mergeCell ref="B34:D34"/>
    <mergeCell ref="B35:B36"/>
    <mergeCell ref="C35:C36"/>
    <mergeCell ref="B13:D14"/>
    <mergeCell ref="B15:B16"/>
    <mergeCell ref="C15:C16"/>
    <mergeCell ref="D15:D16"/>
    <mergeCell ref="B17:B19"/>
    <mergeCell ref="D35:D36"/>
    <mergeCell ref="B46:D46"/>
    <mergeCell ref="B47:D47"/>
    <mergeCell ref="B48:B49"/>
    <mergeCell ref="C48:C49"/>
    <mergeCell ref="D48:D49"/>
    <mergeCell ref="B58:D58"/>
    <mergeCell ref="B59:D59"/>
    <mergeCell ref="B60:B61"/>
    <mergeCell ref="C60:C61"/>
    <mergeCell ref="D60:D61"/>
    <mergeCell ref="B76:F76"/>
    <mergeCell ref="B77:B78"/>
    <mergeCell ref="C77:C78"/>
    <mergeCell ref="D77:D78"/>
    <mergeCell ref="E77:E78"/>
    <mergeCell ref="F77:F78"/>
    <mergeCell ref="B92:F92"/>
    <mergeCell ref="B93:F93"/>
    <mergeCell ref="B94:B95"/>
    <mergeCell ref="C94:C95"/>
    <mergeCell ref="D94:D95"/>
    <mergeCell ref="E94:E95"/>
    <mergeCell ref="F94:F95"/>
    <mergeCell ref="B109:F109"/>
    <mergeCell ref="B110:F110"/>
    <mergeCell ref="B111:B112"/>
    <mergeCell ref="C111:C112"/>
    <mergeCell ref="D111:D112"/>
    <mergeCell ref="E111:E112"/>
    <mergeCell ref="F111:F112"/>
    <mergeCell ref="B126:F126"/>
    <mergeCell ref="B127:F127"/>
    <mergeCell ref="B128:B129"/>
    <mergeCell ref="C128:C129"/>
    <mergeCell ref="D128:D129"/>
    <mergeCell ref="E128:E129"/>
    <mergeCell ref="F128:F1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showGridLines="0" showRowColHeaders="0" tabSelected="1" workbookViewId="0">
      <selection activeCell="D21" sqref="D21:E30"/>
    </sheetView>
  </sheetViews>
  <sheetFormatPr baseColWidth="10" defaultColWidth="0" defaultRowHeight="15" zeroHeight="1" x14ac:dyDescent="0.25"/>
  <cols>
    <col min="1" max="1" width="11.42578125" style="28" customWidth="1"/>
    <col min="2" max="2" width="10.5703125" style="28" bestFit="1" customWidth="1"/>
    <col min="3" max="3" width="77" style="28" bestFit="1" customWidth="1"/>
    <col min="4" max="4" width="11.42578125" style="28" customWidth="1"/>
    <col min="5" max="16384" width="11.42578125" style="28" hidden="1"/>
  </cols>
  <sheetData>
    <row r="1" spans="1:4" s="27" customFormat="1" x14ac:dyDescent="0.25">
      <c r="A1" s="26"/>
      <c r="B1" s="26"/>
      <c r="C1" s="26"/>
      <c r="D1" s="26"/>
    </row>
    <row r="2" spans="1:4" s="27" customFormat="1" x14ac:dyDescent="0.25">
      <c r="A2" s="26"/>
      <c r="B2" s="26"/>
      <c r="C2" s="26"/>
      <c r="D2" s="26"/>
    </row>
    <row r="3" spans="1:4" s="27" customFormat="1" x14ac:dyDescent="0.25">
      <c r="A3" s="26"/>
      <c r="B3" s="26"/>
      <c r="C3" s="26"/>
      <c r="D3" s="26"/>
    </row>
    <row r="4" spans="1:4" s="27" customFormat="1" x14ac:dyDescent="0.25">
      <c r="A4" s="26"/>
      <c r="B4" s="26"/>
      <c r="C4" s="26"/>
      <c r="D4" s="26"/>
    </row>
    <row r="5" spans="1:4" s="27" customFormat="1" x14ac:dyDescent="0.25">
      <c r="A5" s="26"/>
      <c r="B5" s="26"/>
      <c r="C5" s="26"/>
      <c r="D5" s="26"/>
    </row>
    <row r="6" spans="1:4" s="27" customFormat="1" x14ac:dyDescent="0.25">
      <c r="A6" s="26"/>
      <c r="B6" s="26"/>
      <c r="C6" s="26"/>
      <c r="D6" s="26"/>
    </row>
    <row r="7" spans="1:4" s="27" customFormat="1" x14ac:dyDescent="0.25">
      <c r="A7" s="26"/>
      <c r="B7" s="26"/>
      <c r="C7" s="26"/>
      <c r="D7" s="26"/>
    </row>
    <row r="8" spans="1:4" s="27" customFormat="1" x14ac:dyDescent="0.25">
      <c r="A8" s="26"/>
      <c r="B8" s="26"/>
      <c r="C8" s="26"/>
      <c r="D8" s="26"/>
    </row>
    <row r="9" spans="1:4" s="27" customFormat="1" x14ac:dyDescent="0.25">
      <c r="A9" s="26"/>
      <c r="B9" s="26"/>
      <c r="C9" s="26"/>
      <c r="D9" s="26"/>
    </row>
    <row r="10" spans="1:4" s="27" customFormat="1" x14ac:dyDescent="0.25">
      <c r="A10" s="26"/>
      <c r="B10" s="26"/>
      <c r="C10" s="26"/>
      <c r="D10" s="26"/>
    </row>
    <row r="11" spans="1:4" s="27" customFormat="1" x14ac:dyDescent="0.25">
      <c r="A11" s="26"/>
      <c r="B11" s="26"/>
      <c r="C11" s="26"/>
      <c r="D11" s="26"/>
    </row>
    <row r="12" spans="1:4" s="27" customFormat="1" x14ac:dyDescent="0.25">
      <c r="A12" s="26"/>
      <c r="B12" s="29" t="s">
        <v>19</v>
      </c>
      <c r="C12" s="30" t="s">
        <v>20</v>
      </c>
      <c r="D12" s="26"/>
    </row>
    <row r="13" spans="1:4" s="27" customFormat="1" x14ac:dyDescent="0.25">
      <c r="A13" s="26"/>
      <c r="B13" s="29" t="s">
        <v>21</v>
      </c>
      <c r="C13" s="31" t="s">
        <v>22</v>
      </c>
      <c r="D13" s="26"/>
    </row>
    <row r="14" spans="1:4" s="27" customFormat="1" x14ac:dyDescent="0.25">
      <c r="A14" s="26"/>
      <c r="B14" s="29" t="s">
        <v>23</v>
      </c>
      <c r="C14" s="30" t="s">
        <v>24</v>
      </c>
      <c r="D14" s="26"/>
    </row>
    <row r="15" spans="1:4" s="27" customFormat="1" x14ac:dyDescent="0.25">
      <c r="A15" s="26"/>
      <c r="B15" s="29" t="s">
        <v>25</v>
      </c>
      <c r="C15" s="30" t="s">
        <v>26</v>
      </c>
      <c r="D15" s="26"/>
    </row>
    <row r="16" spans="1:4" s="27" customFormat="1" x14ac:dyDescent="0.25">
      <c r="A16" s="26"/>
      <c r="B16" s="29" t="s">
        <v>27</v>
      </c>
      <c r="C16" s="30" t="s">
        <v>28</v>
      </c>
      <c r="D16" s="26"/>
    </row>
    <row r="17" spans="1:4" s="27" customFormat="1" x14ac:dyDescent="0.25">
      <c r="A17" s="26"/>
      <c r="B17" s="29" t="s">
        <v>29</v>
      </c>
      <c r="C17" s="30" t="s">
        <v>30</v>
      </c>
      <c r="D17" s="26"/>
    </row>
    <row r="18" spans="1:4" s="27" customFormat="1" ht="30" x14ac:dyDescent="0.25">
      <c r="A18" s="26"/>
      <c r="B18" s="129" t="s">
        <v>31</v>
      </c>
      <c r="C18" s="32" t="s">
        <v>32</v>
      </c>
      <c r="D18" s="26"/>
    </row>
    <row r="19" spans="1:4" s="27" customFormat="1" x14ac:dyDescent="0.25">
      <c r="A19" s="26"/>
      <c r="B19" s="29" t="s">
        <v>33</v>
      </c>
      <c r="C19" s="30" t="s">
        <v>34</v>
      </c>
      <c r="D19" s="26"/>
    </row>
    <row r="20" spans="1:4" s="27" customFormat="1" x14ac:dyDescent="0.25">
      <c r="A20" s="26"/>
      <c r="B20" s="29" t="s">
        <v>35</v>
      </c>
      <c r="C20" s="30" t="s">
        <v>36</v>
      </c>
      <c r="D20" s="26"/>
    </row>
    <row r="21" spans="1:4" s="27" customFormat="1" x14ac:dyDescent="0.25">
      <c r="A21" s="26"/>
      <c r="B21" s="29" t="s">
        <v>37</v>
      </c>
      <c r="C21" s="30" t="s">
        <v>38</v>
      </c>
      <c r="D21" s="26"/>
    </row>
    <row r="22" spans="1:4" s="27" customFormat="1" x14ac:dyDescent="0.25">
      <c r="A22" s="26"/>
      <c r="B22" s="26"/>
      <c r="C22" s="26"/>
      <c r="D22" s="26"/>
    </row>
  </sheetData>
  <sheetProtection selectLockedCells="1" selectUnlockedCells="1"/>
  <hyperlinks>
    <hyperlink ref="C13" location="Hoja1!A1" display="Promedio de las cantidades de energía negociadas durante cada mes del año" xr:uid="{00000000-0004-0000-0100-000000000000}"/>
    <hyperlink ref="C14" location="Hoja2!A1" display="Promedio de las cantidades de energía negociadas diariamente " xr:uid="{00000000-0004-0000-0100-000001000000}"/>
    <hyperlink ref="C15" location="Hoja5!A1" display="Cantidad total de energía negociada durante el año" xr:uid="{00000000-0004-0000-0100-000002000000}"/>
    <hyperlink ref="C16" location="Hoja6!A1" display="Cantidad total de energía negociada durante cada mes del año " xr:uid="{00000000-0004-0000-0100-000003000000}"/>
    <hyperlink ref="C17" location="Hoja8!A1" display="Precio promedio, ponderado por cantidades, de la energía negociada durante el año " xr:uid="{00000000-0004-0000-0100-000004000000}"/>
    <hyperlink ref="C18" location="Hoja9!A1" display="Precio promedio, ponderado por cantidades, de la energía negociada durante cada mes del año" xr:uid="{00000000-0004-0000-0100-000005000000}"/>
    <hyperlink ref="C19" location="Hoja10!A1" display="Número de negociaciones durante el año" xr:uid="{00000000-0004-0000-0100-000006000000}"/>
    <hyperlink ref="C20" location="Hoja12!A1" display="Número promedio de negociaciones diarias" xr:uid="{00000000-0004-0000-0100-000007000000}"/>
    <hyperlink ref="C21" location="Hoja13!A1" display="Índices de mercado " xr:uid="{00000000-0004-0000-0100-000008000000}"/>
    <hyperlink ref="C12" location="Hoja7!A1" display="Aspectos regulatorios - Disclaimers" xr:uid="{00000000-0004-0000-0100-000009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8"/>
  <sheetViews>
    <sheetView showGridLines="0" showRowColHeaders="0" workbookViewId="0">
      <selection activeCell="K9" sqref="K9"/>
    </sheetView>
  </sheetViews>
  <sheetFormatPr baseColWidth="10" defaultColWidth="0" defaultRowHeight="15" zeroHeight="1" x14ac:dyDescent="0.25"/>
  <cols>
    <col min="1" max="11" width="11.42578125" style="1" customWidth="1"/>
    <col min="12" max="16384" width="11.42578125"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sheetData>
  <sheetProtection algorithmName="SHA-512" hashValue="vOmynTXI0i4uc7EXRjG/6FAqBNPn2iiDWyDW91zUFENSwUhJ4stQnUoXMp680h+bC4WdouB74f+bBj16fDxq5A==" saltValue="JWSsL95UtJa8IHFIChVDdg==" spinCount="100000" sheet="1" objects="1" scenarios="1" formatCells="0" formatColumns="0" formatRows="0" insertColumns="0" insertRows="0" insertHyperlinks="0" deleteColumns="0" deleteRows="0" selectLockedCells="1" sort="0" autoFilter="0" pivotTables="0"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6"/>
  <sheetViews>
    <sheetView showGridLines="0" showRowColHeaders="0" topLeftCell="E1" zoomScale="85" zoomScaleNormal="85" workbookViewId="0"/>
  </sheetViews>
  <sheetFormatPr baseColWidth="10" defaultColWidth="0" defaultRowHeight="15" zeroHeight="1" x14ac:dyDescent="0.25"/>
  <cols>
    <col min="1" max="5" width="11.42578125" style="1" customWidth="1"/>
    <col min="6" max="6" width="15.42578125" style="1" customWidth="1"/>
    <col min="7" max="7" width="23.42578125" style="1" customWidth="1"/>
    <col min="8" max="12" width="11.42578125" style="1" customWidth="1"/>
    <col min="13" max="13" width="15.42578125" style="1" customWidth="1"/>
    <col min="14" max="14" width="23" style="1" customWidth="1"/>
    <col min="15" max="19" width="11.42578125" style="1" customWidth="1"/>
    <col min="20" max="20" width="15.42578125" style="1" customWidth="1"/>
    <col min="21" max="21" width="23.5703125" style="1" customWidth="1"/>
    <col min="22" max="22" width="11.42578125" style="1" customWidth="1"/>
    <col min="23" max="16384" width="11.42578125"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21" x14ac:dyDescent="0.25"/>
    <row r="18" spans="2:21" x14ac:dyDescent="0.25"/>
    <row r="19" spans="2:21" ht="15.75" thickBot="1" x14ac:dyDescent="0.3"/>
    <row r="20" spans="2:21" ht="15" customHeight="1" x14ac:dyDescent="0.25">
      <c r="B20" s="178" t="s">
        <v>0</v>
      </c>
      <c r="C20" s="179"/>
      <c r="D20" s="179"/>
      <c r="E20" s="179"/>
      <c r="F20" s="179"/>
      <c r="G20" s="180"/>
      <c r="H20" s="19"/>
      <c r="I20" s="178" t="s">
        <v>14</v>
      </c>
      <c r="J20" s="179"/>
      <c r="K20" s="179"/>
      <c r="L20" s="179"/>
      <c r="M20" s="179"/>
      <c r="N20" s="180"/>
      <c r="O20" s="19"/>
      <c r="P20" s="178" t="s">
        <v>18</v>
      </c>
      <c r="Q20" s="179"/>
      <c r="R20" s="179"/>
      <c r="S20" s="179"/>
      <c r="T20" s="179"/>
      <c r="U20" s="180"/>
    </row>
    <row r="21" spans="2:21" ht="15.75" customHeight="1" thickBot="1" x14ac:dyDescent="0.3">
      <c r="B21" s="181" t="s">
        <v>17</v>
      </c>
      <c r="C21" s="182"/>
      <c r="D21" s="182"/>
      <c r="E21" s="182"/>
      <c r="F21" s="182"/>
      <c r="G21" s="183"/>
      <c r="H21" s="19"/>
      <c r="I21" s="181" t="s">
        <v>17</v>
      </c>
      <c r="J21" s="182"/>
      <c r="K21" s="182"/>
      <c r="L21" s="182"/>
      <c r="M21" s="182"/>
      <c r="N21" s="183"/>
      <c r="O21" s="19"/>
      <c r="P21" s="181" t="s">
        <v>17</v>
      </c>
      <c r="Q21" s="182"/>
      <c r="R21" s="182"/>
      <c r="S21" s="182"/>
      <c r="T21" s="182"/>
      <c r="U21" s="183"/>
    </row>
    <row r="22" spans="2:21" x14ac:dyDescent="0.25">
      <c r="B22" s="184" t="s">
        <v>1</v>
      </c>
      <c r="C22" s="186">
        <v>2018</v>
      </c>
      <c r="D22" s="186">
        <v>2019</v>
      </c>
      <c r="E22" s="186">
        <v>2020</v>
      </c>
      <c r="F22" s="174" t="s">
        <v>15</v>
      </c>
      <c r="G22" s="176" t="s">
        <v>16</v>
      </c>
      <c r="H22" s="19"/>
      <c r="I22" s="184" t="s">
        <v>1</v>
      </c>
      <c r="J22" s="186">
        <f>+C22</f>
        <v>2018</v>
      </c>
      <c r="K22" s="186">
        <f>+D22</f>
        <v>2019</v>
      </c>
      <c r="L22" s="186">
        <f>+E22</f>
        <v>2020</v>
      </c>
      <c r="M22" s="174" t="s">
        <v>15</v>
      </c>
      <c r="N22" s="176" t="s">
        <v>16</v>
      </c>
      <c r="O22" s="19"/>
      <c r="P22" s="184" t="s">
        <v>1</v>
      </c>
      <c r="Q22" s="186">
        <f>+J22</f>
        <v>2018</v>
      </c>
      <c r="R22" s="186">
        <f>+K22</f>
        <v>2019</v>
      </c>
      <c r="S22" s="186">
        <f>+L22</f>
        <v>2020</v>
      </c>
      <c r="T22" s="174" t="s">
        <v>15</v>
      </c>
      <c r="U22" s="176" t="s">
        <v>16</v>
      </c>
    </row>
    <row r="23" spans="2:21" ht="15.75" thickBot="1" x14ac:dyDescent="0.3">
      <c r="B23" s="185"/>
      <c r="C23" s="187"/>
      <c r="D23" s="187"/>
      <c r="E23" s="187"/>
      <c r="F23" s="175"/>
      <c r="G23" s="177"/>
      <c r="H23" s="19"/>
      <c r="I23" s="185"/>
      <c r="J23" s="187"/>
      <c r="K23" s="187"/>
      <c r="L23" s="187"/>
      <c r="M23" s="175"/>
      <c r="N23" s="177"/>
      <c r="O23" s="19"/>
      <c r="P23" s="189"/>
      <c r="Q23" s="187"/>
      <c r="R23" s="187"/>
      <c r="S23" s="187"/>
      <c r="T23" s="175"/>
      <c r="U23" s="177"/>
    </row>
    <row r="24" spans="2:21" x14ac:dyDescent="0.25">
      <c r="B24" s="20" t="s">
        <v>2</v>
      </c>
      <c r="C24" s="3">
        <v>4768.3057851239673</v>
      </c>
      <c r="D24" s="3">
        <v>4777.1379310344828</v>
      </c>
      <c r="E24" s="3">
        <v>11061.722222222223</v>
      </c>
      <c r="F24" s="82">
        <f>+E24/D24-1</f>
        <v>1.3155542883449507</v>
      </c>
      <c r="G24" s="5">
        <f>+((F24-AVERAGE($F$24:$F$35))/STDEV($F$24:$F$35))</f>
        <v>1.67576537268853</v>
      </c>
      <c r="H24" s="19"/>
      <c r="I24" s="20" t="s">
        <v>2</v>
      </c>
      <c r="J24" s="3">
        <v>2555.8099173553719</v>
      </c>
      <c r="K24" s="3">
        <v>2643.4205128205126</v>
      </c>
      <c r="L24" s="3">
        <v>1184.8065693430658</v>
      </c>
      <c r="M24" s="81">
        <f t="shared" ref="M24:M35" si="0">+L24/K24-1</f>
        <v>-0.55179035511119467</v>
      </c>
      <c r="N24" s="5">
        <f>+((M24-AVERAGE($M$24:$M$35))/STDEV($M$24:$M$35))</f>
        <v>-0.81838004024144495</v>
      </c>
      <c r="O24" s="19"/>
      <c r="P24" s="20" t="s">
        <v>2</v>
      </c>
      <c r="Q24" s="139">
        <v>3738.304761904762</v>
      </c>
      <c r="R24" s="139">
        <v>5455.757575757576</v>
      </c>
      <c r="S24" s="139">
        <v>3931.0701754385964</v>
      </c>
      <c r="T24" s="81">
        <f>+S24/R24-1</f>
        <v>-0.27946392029841327</v>
      </c>
      <c r="U24" s="21">
        <f>+((T24-AVERAGE($T$24:$T$35))/STDEV($T$24:$T$35))</f>
        <v>-0.95391123980850678</v>
      </c>
    </row>
    <row r="25" spans="2:21" x14ac:dyDescent="0.25">
      <c r="B25" s="22" t="s">
        <v>3</v>
      </c>
      <c r="C25" s="6">
        <v>4904.583333333333</v>
      </c>
      <c r="D25" s="6">
        <v>4569.3999999999996</v>
      </c>
      <c r="E25" s="6">
        <v>8035.3809523809523</v>
      </c>
      <c r="F25" s="82">
        <f>+E25/D25-1</f>
        <v>0.7585199265507403</v>
      </c>
      <c r="G25" s="10">
        <f t="shared" ref="G25:G35" si="1">+((F25-AVERAGE($F$24:$F$35))/STDEV($F$24:$F$35))</f>
        <v>0.8236081185518731</v>
      </c>
      <c r="H25" s="19"/>
      <c r="I25" s="22" t="s">
        <v>3</v>
      </c>
      <c r="J25" s="6">
        <v>1790.0308219178082</v>
      </c>
      <c r="K25" s="6">
        <v>2998.8845144356956</v>
      </c>
      <c r="L25" s="6">
        <v>1243.0291666666667</v>
      </c>
      <c r="M25" s="82">
        <f t="shared" si="0"/>
        <v>-0.5855028225718224</v>
      </c>
      <c r="N25" s="14">
        <f t="shared" ref="N25:N35" si="2">+((M25-AVERAGE($M$24:$M$35))/STDEV($M$24:$M$35))</f>
        <v>-0.91449403039162303</v>
      </c>
      <c r="O25" s="19"/>
      <c r="P25" s="22" t="s">
        <v>3</v>
      </c>
      <c r="Q25" s="140">
        <v>4892.4458598726114</v>
      </c>
      <c r="R25" s="140">
        <v>5030.505208333333</v>
      </c>
      <c r="S25" s="140">
        <v>6450.9560439560437</v>
      </c>
      <c r="T25" s="82">
        <f>+S25/R25-1</f>
        <v>0.28236743165868283</v>
      </c>
      <c r="U25" s="23">
        <f t="shared" ref="U25:U35" si="3">+((T25-AVERAGE($T$24:$T$35))/STDEV($T$24:$T$35))</f>
        <v>0.19483872187792969</v>
      </c>
    </row>
    <row r="26" spans="2:21" x14ac:dyDescent="0.25">
      <c r="B26" s="22" t="s">
        <v>4</v>
      </c>
      <c r="C26" s="6">
        <v>5129.484848484848</v>
      </c>
      <c r="D26" s="6">
        <v>5115.090909090909</v>
      </c>
      <c r="E26" s="6">
        <v>5487</v>
      </c>
      <c r="F26" s="82">
        <f>+E26/D26-1</f>
        <v>7.2708207443216155E-2</v>
      </c>
      <c r="G26" s="10">
        <f t="shared" si="1"/>
        <v>-0.22555414412612407</v>
      </c>
      <c r="H26" s="19"/>
      <c r="I26" s="22" t="s">
        <v>4</v>
      </c>
      <c r="J26" s="6">
        <v>1645.5748218527317</v>
      </c>
      <c r="K26" s="6">
        <v>2014.1498771498771</v>
      </c>
      <c r="L26" s="6">
        <v>1320.3359375</v>
      </c>
      <c r="M26" s="82">
        <f t="shared" si="0"/>
        <v>-0.34446986667727952</v>
      </c>
      <c r="N26" s="14">
        <f t="shared" si="2"/>
        <v>-0.22731089329931886</v>
      </c>
      <c r="O26" s="19"/>
      <c r="P26" s="22" t="s">
        <v>4</v>
      </c>
      <c r="Q26" s="140">
        <v>2990.6439393939395</v>
      </c>
      <c r="R26" s="140">
        <v>4455.9872611464971</v>
      </c>
      <c r="S26" s="140">
        <v>6056.6933333333336</v>
      </c>
      <c r="T26" s="82">
        <f t="shared" ref="T26:T35" si="4">+S26/R26-1</f>
        <v>0.3592259085083167</v>
      </c>
      <c r="U26" s="23">
        <f t="shared" si="3"/>
        <v>0.35198761011412244</v>
      </c>
    </row>
    <row r="27" spans="2:21" x14ac:dyDescent="0.25">
      <c r="B27" s="22" t="s">
        <v>5</v>
      </c>
      <c r="C27" s="6">
        <v>4427.2972972972975</v>
      </c>
      <c r="D27" s="6">
        <v>7651.6470588235297</v>
      </c>
      <c r="E27" s="6">
        <v>9735</v>
      </c>
      <c r="F27" s="82">
        <f t="shared" ref="F27:F35" si="5">+E27/D27-1</f>
        <v>0.27227509648057313</v>
      </c>
      <c r="G27" s="10">
        <f t="shared" si="1"/>
        <v>7.9745463659107077E-2</v>
      </c>
      <c r="H27" s="19"/>
      <c r="I27" s="22" t="s">
        <v>5</v>
      </c>
      <c r="J27" s="6">
        <v>1478.2177419354839</v>
      </c>
      <c r="K27" s="6">
        <v>2631.9076923076923</v>
      </c>
      <c r="L27" s="6">
        <v>1456.037037037037</v>
      </c>
      <c r="M27" s="82">
        <f t="shared" si="0"/>
        <v>-0.44677503649059824</v>
      </c>
      <c r="N27" s="14">
        <f t="shared" si="2"/>
        <v>-0.51898215987846696</v>
      </c>
      <c r="O27" s="19"/>
      <c r="P27" s="22" t="s">
        <v>5</v>
      </c>
      <c r="Q27" s="140">
        <v>2931.3414634146343</v>
      </c>
      <c r="R27" s="140">
        <v>6163.3605442176868</v>
      </c>
      <c r="S27" s="140">
        <v>5240.8301886792451</v>
      </c>
      <c r="T27" s="82">
        <f t="shared" si="4"/>
        <v>-0.14967976462190535</v>
      </c>
      <c r="U27" s="23">
        <f t="shared" si="3"/>
        <v>-0.68854772219498617</v>
      </c>
    </row>
    <row r="28" spans="2:21" x14ac:dyDescent="0.25">
      <c r="B28" s="22" t="s">
        <v>6</v>
      </c>
      <c r="C28" s="6">
        <v>2907.3013698630139</v>
      </c>
      <c r="D28" s="6">
        <v>4208.3809523809523</v>
      </c>
      <c r="E28" s="6">
        <v>9722.7586206896558</v>
      </c>
      <c r="F28" s="82">
        <f t="shared" si="5"/>
        <v>1.3103323417498278</v>
      </c>
      <c r="G28" s="10">
        <f t="shared" si="1"/>
        <v>1.6677767817200753</v>
      </c>
      <c r="H28" s="19"/>
      <c r="I28" s="22" t="s">
        <v>6</v>
      </c>
      <c r="J28" s="6">
        <v>1891.0616332819723</v>
      </c>
      <c r="K28" s="6">
        <v>2239.5615615615616</v>
      </c>
      <c r="L28" s="6">
        <v>2973.9065420560746</v>
      </c>
      <c r="M28" s="82">
        <f t="shared" si="0"/>
        <v>0.32789676028484882</v>
      </c>
      <c r="N28" s="14">
        <f t="shared" si="2"/>
        <v>1.6896012827856743</v>
      </c>
      <c r="O28" s="19"/>
      <c r="P28" s="22" t="s">
        <v>6</v>
      </c>
      <c r="Q28" s="140">
        <v>4722.5776397515529</v>
      </c>
      <c r="R28" s="140">
        <v>3696.0588235294117</v>
      </c>
      <c r="S28" s="140">
        <v>7467.6911764705883</v>
      </c>
      <c r="T28" s="82">
        <f t="shared" si="4"/>
        <v>1.0204470580745788</v>
      </c>
      <c r="U28" s="23">
        <f t="shared" si="3"/>
        <v>1.7039551846978025</v>
      </c>
    </row>
    <row r="29" spans="2:21" x14ac:dyDescent="0.25">
      <c r="B29" s="22" t="s">
        <v>7</v>
      </c>
      <c r="C29" s="6">
        <v>5215.9259259259261</v>
      </c>
      <c r="D29" s="6">
        <v>4193.1470588235297</v>
      </c>
      <c r="E29" s="6">
        <v>6607.2068965517237</v>
      </c>
      <c r="F29" s="82">
        <f t="shared" si="5"/>
        <v>0.57571551959961687</v>
      </c>
      <c r="G29" s="10">
        <f t="shared" si="1"/>
        <v>0.54395193904835504</v>
      </c>
      <c r="H29" s="19"/>
      <c r="I29" s="22" t="s">
        <v>7</v>
      </c>
      <c r="J29" s="6">
        <v>1340.5152284263959</v>
      </c>
      <c r="K29" s="6">
        <v>2876.5655737704919</v>
      </c>
      <c r="L29" s="6">
        <v>1451.464705882353</v>
      </c>
      <c r="M29" s="82">
        <f t="shared" si="0"/>
        <v>-0.49541748009595044</v>
      </c>
      <c r="N29" s="14">
        <f t="shared" si="2"/>
        <v>-0.65766139927337408</v>
      </c>
      <c r="O29" s="19"/>
      <c r="P29" s="22" t="s">
        <v>7</v>
      </c>
      <c r="Q29" s="140">
        <v>5167.4606741573034</v>
      </c>
      <c r="R29" s="140">
        <v>3386.6666666666665</v>
      </c>
      <c r="S29" s="140">
        <v>4196.3098591549297</v>
      </c>
      <c r="T29" s="82">
        <f t="shared" si="4"/>
        <v>0.23906787179771549</v>
      </c>
      <c r="U29" s="23">
        <f t="shared" si="3"/>
        <v>0.10630616213725472</v>
      </c>
    </row>
    <row r="30" spans="2:21" x14ac:dyDescent="0.25">
      <c r="B30" s="22" t="s">
        <v>8</v>
      </c>
      <c r="C30" s="6">
        <v>6255.6779661016953</v>
      </c>
      <c r="D30" s="6">
        <v>3969.1186440677966</v>
      </c>
      <c r="E30" s="6">
        <v>4571.9729729729734</v>
      </c>
      <c r="F30" s="82">
        <f t="shared" si="5"/>
        <v>0.15188619513961776</v>
      </c>
      <c r="G30" s="10">
        <f t="shared" si="1"/>
        <v>-0.10442679326377577</v>
      </c>
      <c r="H30" s="19"/>
      <c r="I30" s="22" t="s">
        <v>8</v>
      </c>
      <c r="J30" s="6">
        <v>1837.0848214285713</v>
      </c>
      <c r="K30" s="6">
        <v>3132.5968169761272</v>
      </c>
      <c r="L30" s="6">
        <v>1273.7462686567164</v>
      </c>
      <c r="M30" s="82">
        <f t="shared" si="0"/>
        <v>-0.59338965622577167</v>
      </c>
      <c r="N30" s="14">
        <f t="shared" si="2"/>
        <v>-0.93697933358152063</v>
      </c>
      <c r="O30" s="19"/>
      <c r="P30" s="22" t="s">
        <v>8</v>
      </c>
      <c r="Q30" s="140">
        <v>3284.8161764705883</v>
      </c>
      <c r="R30" s="140">
        <v>5059.2704918032787</v>
      </c>
      <c r="S30" s="140">
        <v>3331.0810810810813</v>
      </c>
      <c r="T30" s="82">
        <f t="shared" si="4"/>
        <v>-0.34158865661009907</v>
      </c>
      <c r="U30" s="23">
        <f t="shared" si="3"/>
        <v>-1.0809347464341728</v>
      </c>
    </row>
    <row r="31" spans="2:21" x14ac:dyDescent="0.25">
      <c r="B31" s="22" t="s">
        <v>9</v>
      </c>
      <c r="C31" s="6">
        <v>4677.96875</v>
      </c>
      <c r="D31" s="6">
        <v>10339.092105263158</v>
      </c>
      <c r="E31" s="6">
        <v>8461.3409090909099</v>
      </c>
      <c r="F31" s="82">
        <f t="shared" si="5"/>
        <v>-0.18161664264663735</v>
      </c>
      <c r="G31" s="10">
        <f t="shared" si="1"/>
        <v>-0.61462307914337311</v>
      </c>
      <c r="H31" s="19"/>
      <c r="I31" s="22" t="s">
        <v>9</v>
      </c>
      <c r="J31" s="6">
        <v>1852.406427221172</v>
      </c>
      <c r="K31" s="6">
        <v>3676.8826979472142</v>
      </c>
      <c r="L31" s="6">
        <v>1173.6377551020407</v>
      </c>
      <c r="M31" s="82">
        <f t="shared" si="0"/>
        <v>-0.68080631025915594</v>
      </c>
      <c r="N31" s="14">
        <f t="shared" si="2"/>
        <v>-1.1862035541028675</v>
      </c>
      <c r="O31" s="19"/>
      <c r="P31" s="22" t="s">
        <v>9</v>
      </c>
      <c r="Q31" s="140">
        <v>4635.7784431137725</v>
      </c>
      <c r="R31" s="140">
        <v>8214.8527607361957</v>
      </c>
      <c r="S31" s="140">
        <v>4727.9367088607596</v>
      </c>
      <c r="T31" s="82">
        <f t="shared" si="4"/>
        <v>-0.42446482650809514</v>
      </c>
      <c r="U31" s="23">
        <f t="shared" si="3"/>
        <v>-1.2503877266984562</v>
      </c>
    </row>
    <row r="32" spans="2:21" x14ac:dyDescent="0.25">
      <c r="B32" s="22" t="s">
        <v>10</v>
      </c>
      <c r="C32" s="6">
        <v>5229.6170212765956</v>
      </c>
      <c r="D32" s="6">
        <v>12390.068181818182</v>
      </c>
      <c r="E32" s="6">
        <v>5892.2909090909088</v>
      </c>
      <c r="F32" s="82">
        <f t="shared" si="5"/>
        <v>-0.52443434348992879</v>
      </c>
      <c r="G32" s="10">
        <f t="shared" si="1"/>
        <v>-1.1390693443236648</v>
      </c>
      <c r="H32" s="19"/>
      <c r="I32" s="22" t="s">
        <v>10</v>
      </c>
      <c r="J32" s="6">
        <v>1676.0365296803652</v>
      </c>
      <c r="K32" s="6">
        <v>2251.6771300448431</v>
      </c>
      <c r="L32" s="6">
        <v>2190.1262135922329</v>
      </c>
      <c r="M32" s="82">
        <f t="shared" si="0"/>
        <v>-2.7335587163593189E-2</v>
      </c>
      <c r="N32" s="14">
        <f t="shared" si="2"/>
        <v>0.67683654275117455</v>
      </c>
      <c r="O32" s="19"/>
      <c r="P32" s="22" t="s">
        <v>10</v>
      </c>
      <c r="Q32" s="140">
        <v>2823.0333333333333</v>
      </c>
      <c r="R32" s="140">
        <v>5690.7328244274813</v>
      </c>
      <c r="S32" s="140">
        <v>5832.303370786517</v>
      </c>
      <c r="T32" s="82">
        <f t="shared" si="4"/>
        <v>2.4877384113227707E-2</v>
      </c>
      <c r="U32" s="23">
        <f t="shared" si="3"/>
        <v>-0.33163898575108181</v>
      </c>
    </row>
    <row r="33" spans="2:21" x14ac:dyDescent="0.25">
      <c r="B33" s="22" t="s">
        <v>11</v>
      </c>
      <c r="C33" s="6">
        <v>6265.5</v>
      </c>
      <c r="D33" s="6">
        <v>12255.433333333332</v>
      </c>
      <c r="E33" s="6">
        <v>7525.6055045871562</v>
      </c>
      <c r="F33" s="82">
        <f t="shared" si="5"/>
        <v>-0.38593721658797675</v>
      </c>
      <c r="G33" s="10">
        <f t="shared" si="1"/>
        <v>-0.92719492604462683</v>
      </c>
      <c r="H33" s="19"/>
      <c r="I33" s="22" t="s">
        <v>11</v>
      </c>
      <c r="J33" s="6">
        <v>1811.85546875</v>
      </c>
      <c r="K33" s="6">
        <v>1710.8339350180506</v>
      </c>
      <c r="L33" s="6">
        <v>1833.543795620438</v>
      </c>
      <c r="M33" s="82">
        <f t="shared" si="0"/>
        <v>7.1725173373470952E-2</v>
      </c>
      <c r="N33" s="14">
        <f t="shared" si="2"/>
        <v>0.95925802298391338</v>
      </c>
      <c r="O33" s="19"/>
      <c r="P33" s="22" t="s">
        <v>11</v>
      </c>
      <c r="Q33" s="140">
        <v>4168.6854838709678</v>
      </c>
      <c r="R33" s="140">
        <v>4684.7794117647063</v>
      </c>
      <c r="S33" s="140">
        <v>6634.7881355932204</v>
      </c>
      <c r="T33" s="82">
        <f t="shared" si="4"/>
        <v>0.41624344551453851</v>
      </c>
      <c r="U33" s="23">
        <f t="shared" si="3"/>
        <v>0.46856866815439013</v>
      </c>
    </row>
    <row r="34" spans="2:21" x14ac:dyDescent="0.25">
      <c r="B34" s="22" t="s">
        <v>12</v>
      </c>
      <c r="C34" s="6">
        <v>4647.5373134328356</v>
      </c>
      <c r="D34" s="6">
        <v>5683.0819672131147</v>
      </c>
      <c r="E34" s="6">
        <v>4938.4596774193551</v>
      </c>
      <c r="F34" s="82">
        <f t="shared" si="5"/>
        <v>-0.13102437974494141</v>
      </c>
      <c r="G34" s="10">
        <f t="shared" si="1"/>
        <v>-0.53722648246663796</v>
      </c>
      <c r="H34" s="19"/>
      <c r="I34" s="22" t="s">
        <v>12</v>
      </c>
      <c r="J34" s="6">
        <v>2497.4451612903226</v>
      </c>
      <c r="K34" s="6">
        <v>1769.3537735849056</v>
      </c>
      <c r="L34" s="6">
        <v>2161.372340425532</v>
      </c>
      <c r="M34" s="82">
        <f t="shared" si="0"/>
        <v>0.22156030788933379</v>
      </c>
      <c r="N34" s="14">
        <f t="shared" si="2"/>
        <v>1.3864368600069596</v>
      </c>
      <c r="O34" s="19"/>
      <c r="P34" s="22" t="s">
        <v>12</v>
      </c>
      <c r="Q34" s="140">
        <v>7214.7851851851856</v>
      </c>
      <c r="R34" s="140">
        <v>3618.1970802919709</v>
      </c>
      <c r="S34" s="140">
        <v>7535.9937499999996</v>
      </c>
      <c r="T34" s="82">
        <f t="shared" si="4"/>
        <v>1.082803557342952</v>
      </c>
      <c r="U34" s="23">
        <f t="shared" si="3"/>
        <v>1.8314525660666408</v>
      </c>
    </row>
    <row r="35" spans="2:21" ht="15.75" thickBot="1" x14ac:dyDescent="0.3">
      <c r="B35" s="24" t="s">
        <v>13</v>
      </c>
      <c r="C35" s="9">
        <v>4691.7142857142853</v>
      </c>
      <c r="D35" s="9">
        <v>15154.652173913044</v>
      </c>
      <c r="E35" s="9">
        <v>6179.9193548387093</v>
      </c>
      <c r="F35" s="135">
        <f t="shared" si="5"/>
        <v>-0.59220975289180733</v>
      </c>
      <c r="G35" s="4">
        <f t="shared" si="1"/>
        <v>-1.2427529062997384</v>
      </c>
      <c r="H35" s="19"/>
      <c r="I35" s="24" t="s">
        <v>13</v>
      </c>
      <c r="J35" s="9">
        <v>3014.8880778588809</v>
      </c>
      <c r="K35" s="9">
        <v>1903.8686567164179</v>
      </c>
      <c r="L35" s="9">
        <v>1765.7083333333333</v>
      </c>
      <c r="M35" s="83">
        <f t="shared" si="0"/>
        <v>-7.2568201013072153E-2</v>
      </c>
      <c r="N35" s="15">
        <f t="shared" si="2"/>
        <v>0.54787870224089485</v>
      </c>
      <c r="O35" s="19"/>
      <c r="P35" s="24" t="s">
        <v>13</v>
      </c>
      <c r="Q35" s="141">
        <v>6034.666666666667</v>
      </c>
      <c r="R35" s="141">
        <v>5610.1025641025644</v>
      </c>
      <c r="S35" s="141">
        <v>5694.6555555555551</v>
      </c>
      <c r="T35" s="83">
        <f t="shared" si="4"/>
        <v>1.5071558939763641E-2</v>
      </c>
      <c r="U35" s="25">
        <f t="shared" si="3"/>
        <v>-0.35168849216093578</v>
      </c>
    </row>
    <row r="36" spans="2:21" x14ac:dyDescent="0.25"/>
    <row r="37" spans="2:21" x14ac:dyDescent="0.25"/>
    <row r="38" spans="2:21" x14ac:dyDescent="0.25"/>
    <row r="39" spans="2:21" x14ac:dyDescent="0.25"/>
    <row r="40" spans="2:21" x14ac:dyDescent="0.25"/>
    <row r="41" spans="2:21" x14ac:dyDescent="0.25"/>
    <row r="42" spans="2:21" x14ac:dyDescent="0.25"/>
    <row r="43" spans="2:21" x14ac:dyDescent="0.25"/>
    <row r="44" spans="2:21" x14ac:dyDescent="0.25"/>
    <row r="45" spans="2:21" x14ac:dyDescent="0.25"/>
    <row r="46" spans="2:21" x14ac:dyDescent="0.25"/>
    <row r="47" spans="2:21" x14ac:dyDescent="0.25"/>
    <row r="48" spans="2:21" x14ac:dyDescent="0.25"/>
    <row r="49" spans="9:14" x14ac:dyDescent="0.25"/>
    <row r="50" spans="9:14" x14ac:dyDescent="0.25"/>
    <row r="51" spans="9:14" x14ac:dyDescent="0.25"/>
    <row r="52" spans="9:14" x14ac:dyDescent="0.25"/>
    <row r="53" spans="9:14" x14ac:dyDescent="0.25"/>
    <row r="54" spans="9:14" x14ac:dyDescent="0.25">
      <c r="I54" s="188" t="s">
        <v>87</v>
      </c>
      <c r="J54" s="188"/>
      <c r="K54" s="188"/>
      <c r="L54" s="188"/>
      <c r="M54" s="188"/>
      <c r="N54" s="188"/>
    </row>
    <row r="55" spans="9:14" x14ac:dyDescent="0.25">
      <c r="I55" s="188" t="s">
        <v>88</v>
      </c>
      <c r="J55" s="188"/>
      <c r="K55" s="188"/>
      <c r="L55" s="188"/>
      <c r="M55" s="188"/>
      <c r="N55" s="188"/>
    </row>
    <row r="56" spans="9:14" x14ac:dyDescent="0.25"/>
  </sheetData>
  <sheetProtection algorithmName="SHA-512" hashValue="yGtbhrFcpXYAmLyd5Px+NeFez+Kwt14d38MZHenSnVO1MTIOLGd+MvxbYbLih3uo88Tiol01SHBu1Lm7LOrHIQ==" saltValue="UFvZFL8/g+/kTg/kq1jcvQ==" spinCount="100000" sheet="1" objects="1" scenarios="1" formatCells="0" formatColumns="0" formatRows="0" insertColumns="0" insertRows="0" insertHyperlinks="0" deleteColumns="0" deleteRows="0" selectLockedCells="1" sort="0" autoFilter="0" pivotTables="0" selectUnlockedCells="1"/>
  <mergeCells count="26">
    <mergeCell ref="I54:N54"/>
    <mergeCell ref="I55:N55"/>
    <mergeCell ref="P20:U20"/>
    <mergeCell ref="P21:U21"/>
    <mergeCell ref="P22:P23"/>
    <mergeCell ref="Q22:Q23"/>
    <mergeCell ref="R22:R23"/>
    <mergeCell ref="S22:S23"/>
    <mergeCell ref="T22:T23"/>
    <mergeCell ref="U22:U23"/>
    <mergeCell ref="I20:N20"/>
    <mergeCell ref="I21:N21"/>
    <mergeCell ref="I22:I23"/>
    <mergeCell ref="J22:J23"/>
    <mergeCell ref="K22:K23"/>
    <mergeCell ref="L22:L23"/>
    <mergeCell ref="M22:M23"/>
    <mergeCell ref="N22:N23"/>
    <mergeCell ref="G22:G23"/>
    <mergeCell ref="B20:G20"/>
    <mergeCell ref="B21:G21"/>
    <mergeCell ref="B22:B23"/>
    <mergeCell ref="C22:C23"/>
    <mergeCell ref="D22:D23"/>
    <mergeCell ref="E22:E23"/>
    <mergeCell ref="F22:F23"/>
  </mergeCells>
  <conditionalFormatting sqref="G24:G35">
    <cfRule type="iconSet" priority="1">
      <iconSet showValue="0">
        <cfvo type="percent" val="0"/>
        <cfvo type="num" val="-1.5"/>
        <cfvo type="num" val="1.5"/>
      </iconSet>
    </cfRule>
    <cfRule type="iconSet" priority="6">
      <iconSet iconSet="4Rating" showValue="0">
        <cfvo type="percent" val="0"/>
        <cfvo type="percent" val="25"/>
        <cfvo type="percent" val="50"/>
        <cfvo type="percent" val="75"/>
      </iconSet>
    </cfRule>
  </conditionalFormatting>
  <conditionalFormatting sqref="N24:N35">
    <cfRule type="iconSet" priority="2">
      <iconSet showValue="0">
        <cfvo type="percent" val="0"/>
        <cfvo type="num" val="-1.5"/>
        <cfvo type="num" val="1.5"/>
      </iconSet>
    </cfRule>
  </conditionalFormatting>
  <conditionalFormatting sqref="U24:U35">
    <cfRule type="iconSet" priority="3">
      <iconSet showValue="0">
        <cfvo type="percent" val="0"/>
        <cfvo type="num" val="-1.5"/>
        <cfvo type="num" val="1.5"/>
      </iconSet>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85"/>
  <sheetViews>
    <sheetView showGridLines="0" zoomScale="85" zoomScaleNormal="85" workbookViewId="0"/>
  </sheetViews>
  <sheetFormatPr baseColWidth="10" defaultColWidth="0" defaultRowHeight="15" zeroHeight="1" x14ac:dyDescent="0.25"/>
  <cols>
    <col min="1" max="3" width="11.42578125" style="1" customWidth="1"/>
    <col min="4" max="4" width="14" style="1" customWidth="1"/>
    <col min="5" max="5" width="16.85546875" style="1" customWidth="1"/>
    <col min="6" max="8" width="11.42578125" style="1" customWidth="1"/>
    <col min="9" max="9" width="15.5703125" style="1" customWidth="1"/>
    <col min="10" max="10" width="15.28515625" style="1" customWidth="1"/>
    <col min="11" max="13" width="11.42578125" style="1" customWidth="1"/>
    <col min="14" max="14" width="14.5703125" style="1" customWidth="1"/>
    <col min="15" max="15" width="15.42578125" style="1" customWidth="1"/>
    <col min="16" max="16" width="11.42578125" style="1" customWidth="1"/>
    <col min="17" max="16384" width="11.42578125" style="1" hidden="1"/>
  </cols>
  <sheetData>
    <row r="1" spans="2:15" x14ac:dyDescent="0.25"/>
    <row r="2" spans="2:15" x14ac:dyDescent="0.25"/>
    <row r="3" spans="2:15" x14ac:dyDescent="0.25"/>
    <row r="4" spans="2:15" x14ac:dyDescent="0.25"/>
    <row r="5" spans="2:15" x14ac:dyDescent="0.25"/>
    <row r="6" spans="2:15" x14ac:dyDescent="0.25"/>
    <row r="7" spans="2:15" x14ac:dyDescent="0.25"/>
    <row r="8" spans="2:15" x14ac:dyDescent="0.25"/>
    <row r="9" spans="2:15" x14ac:dyDescent="0.25"/>
    <row r="10" spans="2:15" x14ac:dyDescent="0.25"/>
    <row r="11" spans="2:15" x14ac:dyDescent="0.25"/>
    <row r="12" spans="2:15" ht="15.75" thickBot="1" x14ac:dyDescent="0.3"/>
    <row r="13" spans="2:15" ht="15" customHeight="1" x14ac:dyDescent="0.25">
      <c r="B13" s="178" t="s">
        <v>43</v>
      </c>
      <c r="C13" s="179"/>
      <c r="D13" s="179"/>
      <c r="E13" s="180"/>
      <c r="G13" s="178" t="s">
        <v>14</v>
      </c>
      <c r="H13" s="179"/>
      <c r="I13" s="179"/>
      <c r="J13" s="180"/>
      <c r="L13" s="178" t="s">
        <v>18</v>
      </c>
      <c r="M13" s="179"/>
      <c r="N13" s="179"/>
      <c r="O13" s="180"/>
    </row>
    <row r="14" spans="2:15" ht="15.75" thickBot="1" x14ac:dyDescent="0.3">
      <c r="B14" s="181" t="s">
        <v>44</v>
      </c>
      <c r="C14" s="182"/>
      <c r="D14" s="182"/>
      <c r="E14" s="183"/>
      <c r="G14" s="181" t="s">
        <v>44</v>
      </c>
      <c r="H14" s="182"/>
      <c r="I14" s="182"/>
      <c r="J14" s="183"/>
      <c r="L14" s="181" t="s">
        <v>44</v>
      </c>
      <c r="M14" s="182"/>
      <c r="N14" s="182"/>
      <c r="O14" s="183"/>
    </row>
    <row r="15" spans="2:15" ht="15" customHeight="1" x14ac:dyDescent="0.25">
      <c r="B15" s="184" t="s">
        <v>39</v>
      </c>
      <c r="C15" s="186" t="s">
        <v>40</v>
      </c>
      <c r="D15" s="186" t="s">
        <v>41</v>
      </c>
      <c r="E15" s="190" t="s">
        <v>42</v>
      </c>
      <c r="G15" s="184" t="s">
        <v>39</v>
      </c>
      <c r="H15" s="186" t="s">
        <v>40</v>
      </c>
      <c r="I15" s="186" t="s">
        <v>41</v>
      </c>
      <c r="J15" s="190" t="s">
        <v>42</v>
      </c>
      <c r="L15" s="184" t="s">
        <v>39</v>
      </c>
      <c r="M15" s="186" t="s">
        <v>40</v>
      </c>
      <c r="N15" s="186" t="s">
        <v>41</v>
      </c>
      <c r="O15" s="190" t="s">
        <v>42</v>
      </c>
    </row>
    <row r="16" spans="2:15" ht="15.75" thickBot="1" x14ac:dyDescent="0.3">
      <c r="B16" s="185"/>
      <c r="C16" s="187"/>
      <c r="D16" s="187"/>
      <c r="E16" s="191"/>
      <c r="G16" s="185"/>
      <c r="H16" s="187"/>
      <c r="I16" s="187"/>
      <c r="J16" s="191"/>
      <c r="L16" s="189"/>
      <c r="M16" s="197"/>
      <c r="N16" s="197"/>
      <c r="O16" s="198"/>
    </row>
    <row r="17" spans="2:15" x14ac:dyDescent="0.25">
      <c r="B17" s="194">
        <v>2020</v>
      </c>
      <c r="C17" s="192" t="s">
        <v>2</v>
      </c>
      <c r="D17" s="142">
        <v>1</v>
      </c>
      <c r="E17" s="143">
        <v>3500</v>
      </c>
      <c r="G17" s="194">
        <v>2020</v>
      </c>
      <c r="H17" s="192" t="s">
        <v>2</v>
      </c>
      <c r="I17" s="142">
        <v>1</v>
      </c>
      <c r="J17" s="148">
        <v>450.33333333333331</v>
      </c>
      <c r="L17" s="194">
        <v>2020</v>
      </c>
      <c r="M17" s="192" t="s">
        <v>2</v>
      </c>
      <c r="N17" s="142">
        <v>1</v>
      </c>
      <c r="O17" s="148">
        <v>9144</v>
      </c>
    </row>
    <row r="18" spans="2:15" x14ac:dyDescent="0.25">
      <c r="B18" s="195"/>
      <c r="C18" s="193"/>
      <c r="D18" s="144">
        <v>2</v>
      </c>
      <c r="E18" s="145">
        <v>13000</v>
      </c>
      <c r="G18" s="195"/>
      <c r="H18" s="193"/>
      <c r="I18" s="144">
        <v>2</v>
      </c>
      <c r="J18" s="149">
        <v>2044.2857142857142</v>
      </c>
      <c r="L18" s="195"/>
      <c r="M18" s="193"/>
      <c r="N18" s="144">
        <v>2</v>
      </c>
      <c r="O18" s="149">
        <v>5765</v>
      </c>
    </row>
    <row r="19" spans="2:15" x14ac:dyDescent="0.25">
      <c r="B19" s="195"/>
      <c r="C19" s="193"/>
      <c r="D19" s="144">
        <v>7</v>
      </c>
      <c r="E19" s="145">
        <v>2000</v>
      </c>
      <c r="G19" s="195"/>
      <c r="H19" s="193"/>
      <c r="I19" s="144">
        <v>3</v>
      </c>
      <c r="J19" s="149">
        <v>1336.6666666666667</v>
      </c>
      <c r="L19" s="195"/>
      <c r="M19" s="193"/>
      <c r="N19" s="144">
        <v>3</v>
      </c>
      <c r="O19" s="149">
        <v>3720</v>
      </c>
    </row>
    <row r="20" spans="2:15" x14ac:dyDescent="0.25">
      <c r="B20" s="195"/>
      <c r="C20" s="193"/>
      <c r="D20" s="144">
        <v>10</v>
      </c>
      <c r="E20" s="145">
        <v>4608</v>
      </c>
      <c r="G20" s="195"/>
      <c r="H20" s="193"/>
      <c r="I20" s="144">
        <v>4</v>
      </c>
      <c r="J20" s="149">
        <v>1270</v>
      </c>
      <c r="L20" s="195"/>
      <c r="M20" s="193"/>
      <c r="N20" s="144">
        <v>4</v>
      </c>
      <c r="O20" s="149">
        <v>3640</v>
      </c>
    </row>
    <row r="21" spans="2:15" x14ac:dyDescent="0.25">
      <c r="B21" s="195"/>
      <c r="C21" s="193"/>
      <c r="D21" s="144">
        <v>15</v>
      </c>
      <c r="E21" s="145">
        <v>80000</v>
      </c>
      <c r="G21" s="195"/>
      <c r="H21" s="193"/>
      <c r="I21" s="144">
        <v>5</v>
      </c>
      <c r="J21" s="149">
        <v>936.66666666666663</v>
      </c>
      <c r="L21" s="195"/>
      <c r="M21" s="193"/>
      <c r="N21" s="144">
        <v>5</v>
      </c>
      <c r="O21" s="149">
        <v>2966.6666666666665</v>
      </c>
    </row>
    <row r="22" spans="2:15" x14ac:dyDescent="0.25">
      <c r="B22" s="195"/>
      <c r="C22" s="193"/>
      <c r="D22" s="144">
        <v>16</v>
      </c>
      <c r="E22" s="145">
        <v>6750</v>
      </c>
      <c r="G22" s="195"/>
      <c r="H22" s="193"/>
      <c r="I22" s="144">
        <v>6</v>
      </c>
      <c r="J22" s="149">
        <v>2700</v>
      </c>
      <c r="L22" s="195"/>
      <c r="M22" s="193"/>
      <c r="N22" s="144">
        <v>6</v>
      </c>
      <c r="O22" s="149">
        <v>2500</v>
      </c>
    </row>
    <row r="23" spans="2:15" x14ac:dyDescent="0.25">
      <c r="B23" s="195"/>
      <c r="C23" s="193"/>
      <c r="D23" s="144">
        <v>18</v>
      </c>
      <c r="E23" s="145">
        <v>269</v>
      </c>
      <c r="G23" s="195"/>
      <c r="H23" s="193"/>
      <c r="I23" s="144">
        <v>7</v>
      </c>
      <c r="J23" s="149">
        <v>1400</v>
      </c>
      <c r="L23" s="195"/>
      <c r="M23" s="193"/>
      <c r="N23" s="144">
        <v>7</v>
      </c>
      <c r="O23" s="149">
        <v>4575</v>
      </c>
    </row>
    <row r="24" spans="2:15" x14ac:dyDescent="0.25">
      <c r="B24" s="195"/>
      <c r="C24" s="193"/>
      <c r="D24" s="144">
        <v>29</v>
      </c>
      <c r="E24" s="145">
        <v>15900</v>
      </c>
      <c r="G24" s="195"/>
      <c r="H24" s="193"/>
      <c r="I24" s="144">
        <v>8</v>
      </c>
      <c r="J24" s="149">
        <v>1750</v>
      </c>
      <c r="L24" s="195"/>
      <c r="M24" s="193"/>
      <c r="N24" s="144">
        <v>8</v>
      </c>
      <c r="O24" s="149">
        <v>1500</v>
      </c>
    </row>
    <row r="25" spans="2:15" x14ac:dyDescent="0.25">
      <c r="B25" s="195"/>
      <c r="C25" s="193"/>
      <c r="D25" s="144">
        <v>30</v>
      </c>
      <c r="E25" s="145">
        <v>6739</v>
      </c>
      <c r="G25" s="195"/>
      <c r="H25" s="193"/>
      <c r="I25" s="144">
        <v>9</v>
      </c>
      <c r="J25" s="149">
        <v>428.75</v>
      </c>
      <c r="L25" s="195"/>
      <c r="M25" s="193"/>
      <c r="N25" s="144">
        <v>10</v>
      </c>
      <c r="O25" s="149">
        <v>8500</v>
      </c>
    </row>
    <row r="26" spans="2:15" x14ac:dyDescent="0.25">
      <c r="B26" s="195"/>
      <c r="C26" s="193"/>
      <c r="D26" s="144">
        <v>31</v>
      </c>
      <c r="E26" s="145">
        <v>5000</v>
      </c>
      <c r="G26" s="195"/>
      <c r="H26" s="193"/>
      <c r="I26" s="144">
        <v>10</v>
      </c>
      <c r="J26" s="149">
        <v>1850</v>
      </c>
      <c r="L26" s="195"/>
      <c r="M26" s="193"/>
      <c r="N26" s="144">
        <v>12</v>
      </c>
      <c r="O26" s="149">
        <v>9000</v>
      </c>
    </row>
    <row r="27" spans="2:15" x14ac:dyDescent="0.25">
      <c r="B27" s="195"/>
      <c r="C27" s="193" t="s">
        <v>3</v>
      </c>
      <c r="D27" s="144">
        <v>1</v>
      </c>
      <c r="E27" s="145">
        <v>856.33333333333337</v>
      </c>
      <c r="G27" s="195"/>
      <c r="H27" s="193"/>
      <c r="I27" s="144">
        <v>11</v>
      </c>
      <c r="J27" s="149">
        <v>1500</v>
      </c>
      <c r="L27" s="195"/>
      <c r="M27" s="193"/>
      <c r="N27" s="144">
        <v>13</v>
      </c>
      <c r="O27" s="149">
        <v>5598</v>
      </c>
    </row>
    <row r="28" spans="2:15" x14ac:dyDescent="0.25">
      <c r="B28" s="195"/>
      <c r="C28" s="193"/>
      <c r="D28" s="144">
        <v>3</v>
      </c>
      <c r="E28" s="145">
        <v>1926</v>
      </c>
      <c r="G28" s="195"/>
      <c r="H28" s="193"/>
      <c r="I28" s="144">
        <v>12</v>
      </c>
      <c r="J28" s="149">
        <v>1271.6666666666667</v>
      </c>
      <c r="L28" s="195"/>
      <c r="M28" s="193"/>
      <c r="N28" s="144">
        <v>14</v>
      </c>
      <c r="O28" s="149">
        <v>8787.5</v>
      </c>
    </row>
    <row r="29" spans="2:15" x14ac:dyDescent="0.25">
      <c r="B29" s="195"/>
      <c r="C29" s="193"/>
      <c r="D29" s="144">
        <v>18</v>
      </c>
      <c r="E29" s="145">
        <v>3633.5</v>
      </c>
      <c r="G29" s="195"/>
      <c r="H29" s="193"/>
      <c r="I29" s="144">
        <v>13</v>
      </c>
      <c r="J29" s="149">
        <v>1641.25</v>
      </c>
      <c r="L29" s="195"/>
      <c r="M29" s="193"/>
      <c r="N29" s="144">
        <v>15</v>
      </c>
      <c r="O29" s="149">
        <v>4120</v>
      </c>
    </row>
    <row r="30" spans="2:15" x14ac:dyDescent="0.25">
      <c r="B30" s="195"/>
      <c r="C30" s="193"/>
      <c r="D30" s="144">
        <v>19</v>
      </c>
      <c r="E30" s="145">
        <v>22302</v>
      </c>
      <c r="G30" s="195"/>
      <c r="H30" s="193"/>
      <c r="I30" s="144">
        <v>14</v>
      </c>
      <c r="J30" s="149">
        <v>1250</v>
      </c>
      <c r="L30" s="195"/>
      <c r="M30" s="193"/>
      <c r="N30" s="144">
        <v>16</v>
      </c>
      <c r="O30" s="149">
        <v>5500</v>
      </c>
    </row>
    <row r="31" spans="2:15" x14ac:dyDescent="0.25">
      <c r="B31" s="195"/>
      <c r="C31" s="193"/>
      <c r="D31" s="144">
        <v>20</v>
      </c>
      <c r="E31" s="145">
        <v>21000</v>
      </c>
      <c r="G31" s="195"/>
      <c r="H31" s="193"/>
      <c r="I31" s="144">
        <v>15</v>
      </c>
      <c r="J31" s="149">
        <v>672</v>
      </c>
      <c r="L31" s="195"/>
      <c r="M31" s="193"/>
      <c r="N31" s="144">
        <v>17</v>
      </c>
      <c r="O31" s="149">
        <v>7320</v>
      </c>
    </row>
    <row r="32" spans="2:15" x14ac:dyDescent="0.25">
      <c r="B32" s="195"/>
      <c r="C32" s="193"/>
      <c r="D32" s="144">
        <v>26</v>
      </c>
      <c r="E32" s="145">
        <v>3250</v>
      </c>
      <c r="G32" s="195"/>
      <c r="H32" s="193"/>
      <c r="I32" s="144">
        <v>16</v>
      </c>
      <c r="J32" s="149">
        <v>1204.5999999999999</v>
      </c>
      <c r="L32" s="195"/>
      <c r="M32" s="193"/>
      <c r="N32" s="144">
        <v>18</v>
      </c>
      <c r="O32" s="149">
        <v>4026.6666666666665</v>
      </c>
    </row>
    <row r="33" spans="2:15" x14ac:dyDescent="0.25">
      <c r="B33" s="195"/>
      <c r="C33" s="193"/>
      <c r="D33" s="144">
        <v>27</v>
      </c>
      <c r="E33" s="145">
        <v>9233.5</v>
      </c>
      <c r="G33" s="195"/>
      <c r="H33" s="193"/>
      <c r="I33" s="144">
        <v>17</v>
      </c>
      <c r="J33" s="149">
        <v>1528.6428571428571</v>
      </c>
      <c r="L33" s="195"/>
      <c r="M33" s="193"/>
      <c r="N33" s="144">
        <v>19</v>
      </c>
      <c r="O33" s="149">
        <v>3160</v>
      </c>
    </row>
    <row r="34" spans="2:15" x14ac:dyDescent="0.25">
      <c r="B34" s="195"/>
      <c r="C34" s="193"/>
      <c r="D34" s="144">
        <v>28</v>
      </c>
      <c r="E34" s="145">
        <v>6275</v>
      </c>
      <c r="G34" s="195"/>
      <c r="H34" s="193"/>
      <c r="I34" s="144">
        <v>18</v>
      </c>
      <c r="J34" s="149">
        <v>1401.6875</v>
      </c>
      <c r="L34" s="195"/>
      <c r="M34" s="193"/>
      <c r="N34" s="144">
        <v>20</v>
      </c>
      <c r="O34" s="149">
        <v>7000</v>
      </c>
    </row>
    <row r="35" spans="2:15" x14ac:dyDescent="0.25">
      <c r="B35" s="195"/>
      <c r="C35" s="193"/>
      <c r="D35" s="144">
        <v>29</v>
      </c>
      <c r="E35" s="145">
        <v>15000</v>
      </c>
      <c r="G35" s="195"/>
      <c r="H35" s="193"/>
      <c r="I35" s="144">
        <v>19</v>
      </c>
      <c r="J35" s="149">
        <v>1859.625</v>
      </c>
      <c r="L35" s="195"/>
      <c r="M35" s="193"/>
      <c r="N35" s="144">
        <v>21</v>
      </c>
      <c r="O35" s="149">
        <v>3750</v>
      </c>
    </row>
    <row r="36" spans="2:15" x14ac:dyDescent="0.25">
      <c r="B36" s="195"/>
      <c r="C36" s="193" t="s">
        <v>4</v>
      </c>
      <c r="D36" s="144">
        <v>2</v>
      </c>
      <c r="E36" s="145">
        <v>12000</v>
      </c>
      <c r="G36" s="195"/>
      <c r="H36" s="193"/>
      <c r="I36" s="144">
        <v>20</v>
      </c>
      <c r="J36" s="149">
        <v>739.10526315789468</v>
      </c>
      <c r="L36" s="195"/>
      <c r="M36" s="193"/>
      <c r="N36" s="144">
        <v>22</v>
      </c>
      <c r="O36" s="149">
        <v>1283.3333333333333</v>
      </c>
    </row>
    <row r="37" spans="2:15" x14ac:dyDescent="0.25">
      <c r="B37" s="195"/>
      <c r="C37" s="193"/>
      <c r="D37" s="144">
        <v>5</v>
      </c>
      <c r="E37" s="145">
        <v>4000</v>
      </c>
      <c r="G37" s="195"/>
      <c r="H37" s="193"/>
      <c r="I37" s="144">
        <v>21</v>
      </c>
      <c r="J37" s="149">
        <v>1104.2666666666667</v>
      </c>
      <c r="L37" s="195"/>
      <c r="M37" s="193"/>
      <c r="N37" s="144">
        <v>23</v>
      </c>
      <c r="O37" s="149">
        <v>1960</v>
      </c>
    </row>
    <row r="38" spans="2:15" x14ac:dyDescent="0.25">
      <c r="B38" s="195"/>
      <c r="C38" s="193"/>
      <c r="D38" s="144">
        <v>9</v>
      </c>
      <c r="E38" s="145">
        <v>3750</v>
      </c>
      <c r="G38" s="195"/>
      <c r="H38" s="193"/>
      <c r="I38" s="144">
        <v>22</v>
      </c>
      <c r="J38" s="149">
        <v>1534.7142857142858</v>
      </c>
      <c r="L38" s="195"/>
      <c r="M38" s="193"/>
      <c r="N38" s="144">
        <v>24</v>
      </c>
      <c r="O38" s="149">
        <v>2120</v>
      </c>
    </row>
    <row r="39" spans="2:15" x14ac:dyDescent="0.25">
      <c r="B39" s="195"/>
      <c r="C39" s="193"/>
      <c r="D39" s="144">
        <v>10</v>
      </c>
      <c r="E39" s="145">
        <v>2000</v>
      </c>
      <c r="G39" s="195"/>
      <c r="H39" s="193"/>
      <c r="I39" s="144">
        <v>23</v>
      </c>
      <c r="J39" s="149">
        <v>2078.2352941176468</v>
      </c>
      <c r="L39" s="195"/>
      <c r="M39" s="193"/>
      <c r="N39" s="144">
        <v>25</v>
      </c>
      <c r="O39" s="149">
        <v>2720</v>
      </c>
    </row>
    <row r="40" spans="2:15" x14ac:dyDescent="0.25">
      <c r="B40" s="195"/>
      <c r="C40" s="193"/>
      <c r="D40" s="144">
        <v>11</v>
      </c>
      <c r="E40" s="145">
        <v>1700</v>
      </c>
      <c r="G40" s="195"/>
      <c r="H40" s="193"/>
      <c r="I40" s="144">
        <v>24</v>
      </c>
      <c r="J40" s="149">
        <v>695.88888888888891</v>
      </c>
      <c r="L40" s="195"/>
      <c r="M40" s="193"/>
      <c r="N40" s="144">
        <v>26</v>
      </c>
      <c r="O40" s="149">
        <v>1596</v>
      </c>
    </row>
    <row r="41" spans="2:15" x14ac:dyDescent="0.25">
      <c r="B41" s="195"/>
      <c r="C41" s="193"/>
      <c r="D41" s="144">
        <v>12</v>
      </c>
      <c r="E41" s="145">
        <v>3000</v>
      </c>
      <c r="G41" s="195"/>
      <c r="H41" s="193"/>
      <c r="I41" s="144">
        <v>25</v>
      </c>
      <c r="J41" s="149">
        <v>800</v>
      </c>
      <c r="L41" s="195"/>
      <c r="M41" s="193"/>
      <c r="N41" s="144">
        <v>27</v>
      </c>
      <c r="O41" s="149">
        <v>2025</v>
      </c>
    </row>
    <row r="42" spans="2:15" x14ac:dyDescent="0.25">
      <c r="B42" s="195"/>
      <c r="C42" s="193"/>
      <c r="D42" s="144">
        <v>19</v>
      </c>
      <c r="E42" s="145">
        <v>6000</v>
      </c>
      <c r="G42" s="195"/>
      <c r="H42" s="193"/>
      <c r="I42" s="144">
        <v>26</v>
      </c>
      <c r="J42" s="149">
        <v>857.5</v>
      </c>
      <c r="L42" s="195"/>
      <c r="M42" s="193"/>
      <c r="N42" s="144">
        <v>28</v>
      </c>
      <c r="O42" s="149">
        <v>2240</v>
      </c>
    </row>
    <row r="43" spans="2:15" x14ac:dyDescent="0.25">
      <c r="B43" s="195"/>
      <c r="C43" s="193"/>
      <c r="D43" s="144">
        <v>20</v>
      </c>
      <c r="E43" s="145">
        <v>750</v>
      </c>
      <c r="G43" s="195"/>
      <c r="H43" s="193"/>
      <c r="I43" s="144">
        <v>27</v>
      </c>
      <c r="J43" s="149">
        <v>553.22222222222217</v>
      </c>
      <c r="L43" s="195"/>
      <c r="M43" s="193"/>
      <c r="N43" s="144">
        <v>29</v>
      </c>
      <c r="O43" s="149">
        <v>1400</v>
      </c>
    </row>
    <row r="44" spans="2:15" x14ac:dyDescent="0.25">
      <c r="B44" s="195"/>
      <c r="C44" s="193"/>
      <c r="D44" s="144">
        <v>21</v>
      </c>
      <c r="E44" s="145">
        <v>2500</v>
      </c>
      <c r="G44" s="195"/>
      <c r="H44" s="193"/>
      <c r="I44" s="144">
        <v>28</v>
      </c>
      <c r="J44" s="149">
        <v>669</v>
      </c>
      <c r="L44" s="195"/>
      <c r="M44" s="193"/>
      <c r="N44" s="144">
        <v>30</v>
      </c>
      <c r="O44" s="149">
        <v>4450</v>
      </c>
    </row>
    <row r="45" spans="2:15" x14ac:dyDescent="0.25">
      <c r="B45" s="195"/>
      <c r="C45" s="193"/>
      <c r="D45" s="144">
        <v>22</v>
      </c>
      <c r="E45" s="145">
        <v>6166.666666666667</v>
      </c>
      <c r="G45" s="195"/>
      <c r="H45" s="193"/>
      <c r="I45" s="144">
        <v>29</v>
      </c>
      <c r="J45" s="149">
        <v>594.625</v>
      </c>
      <c r="L45" s="195"/>
      <c r="M45" s="193"/>
      <c r="N45" s="144">
        <v>31</v>
      </c>
      <c r="O45" s="149">
        <v>2925</v>
      </c>
    </row>
    <row r="46" spans="2:15" x14ac:dyDescent="0.25">
      <c r="B46" s="195"/>
      <c r="C46" s="193"/>
      <c r="D46" s="144">
        <v>26</v>
      </c>
      <c r="E46" s="145">
        <v>2000</v>
      </c>
      <c r="G46" s="195"/>
      <c r="H46" s="193"/>
      <c r="I46" s="144">
        <v>30</v>
      </c>
      <c r="J46" s="149">
        <v>1397.25</v>
      </c>
      <c r="L46" s="195"/>
      <c r="M46" s="193" t="s">
        <v>3</v>
      </c>
      <c r="N46" s="144">
        <v>1</v>
      </c>
      <c r="O46" s="149">
        <v>5700</v>
      </c>
    </row>
    <row r="47" spans="2:15" x14ac:dyDescent="0.25">
      <c r="B47" s="195"/>
      <c r="C47" s="193"/>
      <c r="D47" s="144">
        <v>27</v>
      </c>
      <c r="E47" s="145">
        <v>4000</v>
      </c>
      <c r="G47" s="195"/>
      <c r="H47" s="193"/>
      <c r="I47" s="144">
        <v>31</v>
      </c>
      <c r="J47" s="149">
        <v>590.5</v>
      </c>
      <c r="L47" s="195"/>
      <c r="M47" s="193"/>
      <c r="N47" s="144">
        <v>2</v>
      </c>
      <c r="O47" s="149">
        <v>3100</v>
      </c>
    </row>
    <row r="48" spans="2:15" x14ac:dyDescent="0.25">
      <c r="B48" s="195"/>
      <c r="C48" s="193"/>
      <c r="D48" s="144">
        <v>28</v>
      </c>
      <c r="E48" s="145">
        <v>8250</v>
      </c>
      <c r="G48" s="195"/>
      <c r="H48" s="193" t="s">
        <v>3</v>
      </c>
      <c r="I48" s="144">
        <v>1</v>
      </c>
      <c r="J48" s="149">
        <v>1603</v>
      </c>
      <c r="L48" s="195"/>
      <c r="M48" s="193"/>
      <c r="N48" s="144">
        <v>3</v>
      </c>
      <c r="O48" s="149">
        <v>500</v>
      </c>
    </row>
    <row r="49" spans="2:15" x14ac:dyDescent="0.25">
      <c r="B49" s="195"/>
      <c r="C49" s="193"/>
      <c r="D49" s="144">
        <v>30</v>
      </c>
      <c r="E49" s="145">
        <v>12504.666666666666</v>
      </c>
      <c r="G49" s="195"/>
      <c r="H49" s="193"/>
      <c r="I49" s="144">
        <v>2</v>
      </c>
      <c r="J49" s="149">
        <v>1417.5</v>
      </c>
      <c r="L49" s="195"/>
      <c r="M49" s="193"/>
      <c r="N49" s="144">
        <v>4</v>
      </c>
      <c r="O49" s="149">
        <v>10533.333333333334</v>
      </c>
    </row>
    <row r="50" spans="2:15" x14ac:dyDescent="0.25">
      <c r="B50" s="195"/>
      <c r="C50" s="193" t="s">
        <v>5</v>
      </c>
      <c r="D50" s="144">
        <v>1</v>
      </c>
      <c r="E50" s="145">
        <v>5000</v>
      </c>
      <c r="G50" s="195"/>
      <c r="H50" s="193"/>
      <c r="I50" s="144">
        <v>3</v>
      </c>
      <c r="J50" s="149">
        <v>567.29999999999995</v>
      </c>
      <c r="L50" s="195"/>
      <c r="M50" s="193"/>
      <c r="N50" s="144">
        <v>5</v>
      </c>
      <c r="O50" s="149">
        <v>7000</v>
      </c>
    </row>
    <row r="51" spans="2:15" x14ac:dyDescent="0.25">
      <c r="B51" s="195"/>
      <c r="C51" s="193"/>
      <c r="D51" s="144">
        <v>2</v>
      </c>
      <c r="E51" s="145">
        <v>12000</v>
      </c>
      <c r="G51" s="195"/>
      <c r="H51" s="193"/>
      <c r="I51" s="144">
        <v>4</v>
      </c>
      <c r="J51" s="149">
        <v>511</v>
      </c>
      <c r="L51" s="195"/>
      <c r="M51" s="193"/>
      <c r="N51" s="144">
        <v>6</v>
      </c>
      <c r="O51" s="149">
        <v>8280</v>
      </c>
    </row>
    <row r="52" spans="2:15" x14ac:dyDescent="0.25">
      <c r="B52" s="195"/>
      <c r="C52" s="193"/>
      <c r="D52" s="144">
        <v>8</v>
      </c>
      <c r="E52" s="145">
        <v>14000</v>
      </c>
      <c r="G52" s="195"/>
      <c r="H52" s="193"/>
      <c r="I52" s="144">
        <v>5</v>
      </c>
      <c r="J52" s="149">
        <v>2016.5</v>
      </c>
      <c r="L52" s="195"/>
      <c r="M52" s="193"/>
      <c r="N52" s="144">
        <v>7</v>
      </c>
      <c r="O52" s="149">
        <v>4573.25</v>
      </c>
    </row>
    <row r="53" spans="2:15" x14ac:dyDescent="0.25">
      <c r="B53" s="195"/>
      <c r="C53" s="193"/>
      <c r="D53" s="144">
        <v>9</v>
      </c>
      <c r="E53" s="145">
        <v>20000</v>
      </c>
      <c r="G53" s="195"/>
      <c r="H53" s="193"/>
      <c r="I53" s="144">
        <v>6</v>
      </c>
      <c r="J53" s="149">
        <v>837.88888888888891</v>
      </c>
      <c r="L53" s="195"/>
      <c r="M53" s="193"/>
      <c r="N53" s="144">
        <v>8</v>
      </c>
      <c r="O53" s="149">
        <v>1100</v>
      </c>
    </row>
    <row r="54" spans="2:15" x14ac:dyDescent="0.25">
      <c r="B54" s="195"/>
      <c r="C54" s="193"/>
      <c r="D54" s="144">
        <v>10</v>
      </c>
      <c r="E54" s="145">
        <v>4530</v>
      </c>
      <c r="G54" s="195"/>
      <c r="H54" s="193"/>
      <c r="I54" s="144">
        <v>7</v>
      </c>
      <c r="J54" s="149">
        <v>1212.6153846153845</v>
      </c>
      <c r="L54" s="195"/>
      <c r="M54" s="193"/>
      <c r="N54" s="144">
        <v>9</v>
      </c>
      <c r="O54" s="149">
        <v>1200</v>
      </c>
    </row>
    <row r="55" spans="2:15" x14ac:dyDescent="0.25">
      <c r="B55" s="195"/>
      <c r="C55" s="193"/>
      <c r="D55" s="144">
        <v>11</v>
      </c>
      <c r="E55" s="145">
        <v>15000</v>
      </c>
      <c r="G55" s="195"/>
      <c r="H55" s="193"/>
      <c r="I55" s="144">
        <v>8</v>
      </c>
      <c r="J55" s="149">
        <v>733.66666666666663</v>
      </c>
      <c r="L55" s="195"/>
      <c r="M55" s="193"/>
      <c r="N55" s="144">
        <v>10</v>
      </c>
      <c r="O55" s="149">
        <v>5025</v>
      </c>
    </row>
    <row r="56" spans="2:15" x14ac:dyDescent="0.25">
      <c r="B56" s="195"/>
      <c r="C56" s="193"/>
      <c r="D56" s="144">
        <v>13</v>
      </c>
      <c r="E56" s="145">
        <v>500</v>
      </c>
      <c r="G56" s="195"/>
      <c r="H56" s="193"/>
      <c r="I56" s="144">
        <v>9</v>
      </c>
      <c r="J56" s="149">
        <v>742</v>
      </c>
      <c r="L56" s="195"/>
      <c r="M56" s="193"/>
      <c r="N56" s="144">
        <v>11</v>
      </c>
      <c r="O56" s="149">
        <v>7750</v>
      </c>
    </row>
    <row r="57" spans="2:15" x14ac:dyDescent="0.25">
      <c r="B57" s="195"/>
      <c r="C57" s="193"/>
      <c r="D57" s="144">
        <v>16</v>
      </c>
      <c r="E57" s="145">
        <v>1000</v>
      </c>
      <c r="G57" s="195"/>
      <c r="H57" s="193"/>
      <c r="I57" s="144">
        <v>10</v>
      </c>
      <c r="J57" s="149">
        <v>1792.875</v>
      </c>
      <c r="L57" s="195"/>
      <c r="M57" s="193"/>
      <c r="N57" s="144">
        <v>12</v>
      </c>
      <c r="O57" s="149">
        <v>6166.666666666667</v>
      </c>
    </row>
    <row r="58" spans="2:15" x14ac:dyDescent="0.25">
      <c r="B58" s="195"/>
      <c r="C58" s="193"/>
      <c r="D58" s="144">
        <v>17</v>
      </c>
      <c r="E58" s="145">
        <v>2000</v>
      </c>
      <c r="G58" s="195"/>
      <c r="H58" s="193"/>
      <c r="I58" s="144">
        <v>11</v>
      </c>
      <c r="J58" s="149">
        <v>2357.8000000000002</v>
      </c>
      <c r="L58" s="195"/>
      <c r="M58" s="193"/>
      <c r="N58" s="144">
        <v>13</v>
      </c>
      <c r="O58" s="149">
        <v>5200</v>
      </c>
    </row>
    <row r="59" spans="2:15" x14ac:dyDescent="0.25">
      <c r="B59" s="195"/>
      <c r="C59" s="193"/>
      <c r="D59" s="144">
        <v>24</v>
      </c>
      <c r="E59" s="145">
        <v>16400</v>
      </c>
      <c r="G59" s="195"/>
      <c r="H59" s="193"/>
      <c r="I59" s="144">
        <v>12</v>
      </c>
      <c r="J59" s="149">
        <v>875.2</v>
      </c>
      <c r="L59" s="195"/>
      <c r="M59" s="193"/>
      <c r="N59" s="144">
        <v>14</v>
      </c>
      <c r="O59" s="149">
        <v>6875</v>
      </c>
    </row>
    <row r="60" spans="2:15" x14ac:dyDescent="0.25">
      <c r="B60" s="195"/>
      <c r="C60" s="193"/>
      <c r="D60" s="144">
        <v>30</v>
      </c>
      <c r="E60" s="145">
        <v>10400</v>
      </c>
      <c r="G60" s="195"/>
      <c r="H60" s="193"/>
      <c r="I60" s="144">
        <v>13</v>
      </c>
      <c r="J60" s="149">
        <v>857.2</v>
      </c>
      <c r="L60" s="195"/>
      <c r="M60" s="193"/>
      <c r="N60" s="144">
        <v>15</v>
      </c>
      <c r="O60" s="149">
        <v>7025</v>
      </c>
    </row>
    <row r="61" spans="2:15" x14ac:dyDescent="0.25">
      <c r="B61" s="195"/>
      <c r="C61" s="193" t="s">
        <v>6</v>
      </c>
      <c r="D61" s="144">
        <v>2</v>
      </c>
      <c r="E61" s="145">
        <v>2000</v>
      </c>
      <c r="G61" s="195"/>
      <c r="H61" s="193"/>
      <c r="I61" s="144">
        <v>14</v>
      </c>
      <c r="J61" s="149">
        <v>782.4545454545455</v>
      </c>
      <c r="L61" s="195"/>
      <c r="M61" s="193"/>
      <c r="N61" s="144">
        <v>16</v>
      </c>
      <c r="O61" s="149">
        <v>6750</v>
      </c>
    </row>
    <row r="62" spans="2:15" x14ac:dyDescent="0.25">
      <c r="B62" s="195"/>
      <c r="C62" s="193"/>
      <c r="D62" s="144">
        <v>6</v>
      </c>
      <c r="E62" s="145">
        <v>4400</v>
      </c>
      <c r="G62" s="195"/>
      <c r="H62" s="193"/>
      <c r="I62" s="144">
        <v>15</v>
      </c>
      <c r="J62" s="149">
        <v>1987.3333333333333</v>
      </c>
      <c r="L62" s="195"/>
      <c r="M62" s="193"/>
      <c r="N62" s="144">
        <v>17</v>
      </c>
      <c r="O62" s="149">
        <v>9500</v>
      </c>
    </row>
    <row r="63" spans="2:15" x14ac:dyDescent="0.25">
      <c r="B63" s="195"/>
      <c r="C63" s="193"/>
      <c r="D63" s="144">
        <v>7</v>
      </c>
      <c r="E63" s="145">
        <v>8912.5</v>
      </c>
      <c r="G63" s="195"/>
      <c r="H63" s="193"/>
      <c r="I63" s="144">
        <v>16</v>
      </c>
      <c r="J63" s="149">
        <v>2089</v>
      </c>
      <c r="L63" s="195"/>
      <c r="M63" s="193"/>
      <c r="N63" s="144">
        <v>18</v>
      </c>
      <c r="O63" s="149">
        <v>1750</v>
      </c>
    </row>
    <row r="64" spans="2:15" x14ac:dyDescent="0.25">
      <c r="B64" s="195"/>
      <c r="C64" s="193"/>
      <c r="D64" s="144">
        <v>8</v>
      </c>
      <c r="E64" s="145">
        <v>12933.333333333334</v>
      </c>
      <c r="G64" s="195"/>
      <c r="H64" s="193"/>
      <c r="I64" s="144">
        <v>17</v>
      </c>
      <c r="J64" s="149">
        <v>1301</v>
      </c>
      <c r="L64" s="195"/>
      <c r="M64" s="193"/>
      <c r="N64" s="144">
        <v>19</v>
      </c>
      <c r="O64" s="149">
        <v>1250</v>
      </c>
    </row>
    <row r="65" spans="2:15" x14ac:dyDescent="0.25">
      <c r="B65" s="195"/>
      <c r="C65" s="193"/>
      <c r="D65" s="144">
        <v>14</v>
      </c>
      <c r="E65" s="145">
        <v>2035</v>
      </c>
      <c r="G65" s="195"/>
      <c r="H65" s="193"/>
      <c r="I65" s="144">
        <v>18</v>
      </c>
      <c r="J65" s="149">
        <v>875.2</v>
      </c>
      <c r="L65" s="195"/>
      <c r="M65" s="193"/>
      <c r="N65" s="144">
        <v>20</v>
      </c>
      <c r="O65" s="149">
        <v>4555.6000000000004</v>
      </c>
    </row>
    <row r="66" spans="2:15" x14ac:dyDescent="0.25">
      <c r="B66" s="195"/>
      <c r="C66" s="193"/>
      <c r="D66" s="144">
        <v>15</v>
      </c>
      <c r="E66" s="145">
        <v>16800</v>
      </c>
      <c r="G66" s="195"/>
      <c r="H66" s="193"/>
      <c r="I66" s="144">
        <v>19</v>
      </c>
      <c r="J66" s="149">
        <v>633.6</v>
      </c>
      <c r="L66" s="195"/>
      <c r="M66" s="193"/>
      <c r="N66" s="144">
        <v>21</v>
      </c>
      <c r="O66" s="149">
        <v>9642.8571428571431</v>
      </c>
    </row>
    <row r="67" spans="2:15" x14ac:dyDescent="0.25">
      <c r="B67" s="195"/>
      <c r="C67" s="193"/>
      <c r="D67" s="144">
        <v>16</v>
      </c>
      <c r="E67" s="145">
        <v>13100</v>
      </c>
      <c r="G67" s="195"/>
      <c r="H67" s="193"/>
      <c r="I67" s="144">
        <v>20</v>
      </c>
      <c r="J67" s="149">
        <v>4466.166666666667</v>
      </c>
      <c r="L67" s="195"/>
      <c r="M67" s="193"/>
      <c r="N67" s="144">
        <v>22</v>
      </c>
      <c r="O67" s="149">
        <v>7366.5</v>
      </c>
    </row>
    <row r="68" spans="2:15" x14ac:dyDescent="0.25">
      <c r="B68" s="195"/>
      <c r="C68" s="193"/>
      <c r="D68" s="144">
        <v>18</v>
      </c>
      <c r="E68" s="145">
        <v>14350</v>
      </c>
      <c r="G68" s="195"/>
      <c r="H68" s="193"/>
      <c r="I68" s="144">
        <v>21</v>
      </c>
      <c r="J68" s="149">
        <v>1467.2857142857142</v>
      </c>
      <c r="L68" s="195"/>
      <c r="M68" s="193"/>
      <c r="N68" s="144">
        <v>23</v>
      </c>
      <c r="O68" s="149">
        <v>6346.6</v>
      </c>
    </row>
    <row r="69" spans="2:15" x14ac:dyDescent="0.25">
      <c r="B69" s="195"/>
      <c r="C69" s="193"/>
      <c r="D69" s="144">
        <v>20</v>
      </c>
      <c r="E69" s="145">
        <v>11150</v>
      </c>
      <c r="G69" s="195"/>
      <c r="H69" s="193"/>
      <c r="I69" s="144">
        <v>22</v>
      </c>
      <c r="J69" s="149">
        <v>1154.875</v>
      </c>
      <c r="L69" s="195"/>
      <c r="M69" s="193"/>
      <c r="N69" s="144">
        <v>24</v>
      </c>
      <c r="O69" s="149">
        <v>9066.6666666666661</v>
      </c>
    </row>
    <row r="70" spans="2:15" x14ac:dyDescent="0.25">
      <c r="B70" s="195"/>
      <c r="C70" s="193"/>
      <c r="D70" s="144">
        <v>24</v>
      </c>
      <c r="E70" s="145">
        <v>2000</v>
      </c>
      <c r="G70" s="195"/>
      <c r="H70" s="193"/>
      <c r="I70" s="144">
        <v>23</v>
      </c>
      <c r="J70" s="149">
        <v>980.4</v>
      </c>
      <c r="L70" s="195"/>
      <c r="M70" s="193"/>
      <c r="N70" s="144">
        <v>25</v>
      </c>
      <c r="O70" s="149">
        <v>11566.666666666666</v>
      </c>
    </row>
    <row r="71" spans="2:15" x14ac:dyDescent="0.25">
      <c r="B71" s="195"/>
      <c r="C71" s="193"/>
      <c r="D71" s="144">
        <v>26</v>
      </c>
      <c r="E71" s="145">
        <v>1100</v>
      </c>
      <c r="G71" s="195"/>
      <c r="H71" s="193"/>
      <c r="I71" s="144">
        <v>24</v>
      </c>
      <c r="J71" s="149">
        <v>1257.25</v>
      </c>
      <c r="L71" s="195"/>
      <c r="M71" s="193"/>
      <c r="N71" s="144">
        <v>26</v>
      </c>
      <c r="O71" s="149">
        <v>6500</v>
      </c>
    </row>
    <row r="72" spans="2:15" x14ac:dyDescent="0.25">
      <c r="B72" s="195"/>
      <c r="C72" s="193"/>
      <c r="D72" s="144">
        <v>28</v>
      </c>
      <c r="E72" s="145">
        <v>9789.5</v>
      </c>
      <c r="G72" s="195"/>
      <c r="H72" s="193"/>
      <c r="I72" s="144">
        <v>25</v>
      </c>
      <c r="J72" s="149">
        <v>1370.1111111111111</v>
      </c>
      <c r="L72" s="195"/>
      <c r="M72" s="193"/>
      <c r="N72" s="144">
        <v>27</v>
      </c>
      <c r="O72" s="149">
        <v>15000</v>
      </c>
    </row>
    <row r="73" spans="2:15" x14ac:dyDescent="0.25">
      <c r="B73" s="195"/>
      <c r="C73" s="193"/>
      <c r="D73" s="144">
        <v>30</v>
      </c>
      <c r="E73" s="145">
        <v>3700</v>
      </c>
      <c r="G73" s="195"/>
      <c r="H73" s="193"/>
      <c r="I73" s="144">
        <v>26</v>
      </c>
      <c r="J73" s="149">
        <v>873.125</v>
      </c>
      <c r="L73" s="195"/>
      <c r="M73" s="193"/>
      <c r="N73" s="144">
        <v>28</v>
      </c>
      <c r="O73" s="149">
        <v>1400</v>
      </c>
    </row>
    <row r="74" spans="2:15" x14ac:dyDescent="0.25">
      <c r="B74" s="195"/>
      <c r="C74" s="193"/>
      <c r="D74" s="144">
        <v>31</v>
      </c>
      <c r="E74" s="145">
        <v>16007</v>
      </c>
      <c r="G74" s="195"/>
      <c r="H74" s="193"/>
      <c r="I74" s="144">
        <v>27</v>
      </c>
      <c r="J74" s="149">
        <v>1333.375</v>
      </c>
      <c r="L74" s="195"/>
      <c r="M74" s="193"/>
      <c r="N74" s="144">
        <v>29</v>
      </c>
      <c r="O74" s="149">
        <v>3062.5</v>
      </c>
    </row>
    <row r="75" spans="2:15" x14ac:dyDescent="0.25">
      <c r="B75" s="195"/>
      <c r="C75" s="193" t="s">
        <v>7</v>
      </c>
      <c r="D75" s="144">
        <v>1</v>
      </c>
      <c r="E75" s="145">
        <v>5200</v>
      </c>
      <c r="G75" s="195"/>
      <c r="H75" s="193"/>
      <c r="I75" s="144">
        <v>28</v>
      </c>
      <c r="J75" s="149">
        <v>878.1875</v>
      </c>
      <c r="L75" s="195"/>
      <c r="M75" s="193" t="s">
        <v>4</v>
      </c>
      <c r="N75" s="144">
        <v>1</v>
      </c>
      <c r="O75" s="149">
        <v>2917.6666666666665</v>
      </c>
    </row>
    <row r="76" spans="2:15" x14ac:dyDescent="0.25">
      <c r="B76" s="195"/>
      <c r="C76" s="193"/>
      <c r="D76" s="144">
        <v>2</v>
      </c>
      <c r="E76" s="145">
        <v>17500</v>
      </c>
      <c r="G76" s="195"/>
      <c r="H76" s="193"/>
      <c r="I76" s="144">
        <v>29</v>
      </c>
      <c r="J76" s="149">
        <v>499.16666666666669</v>
      </c>
      <c r="L76" s="195"/>
      <c r="M76" s="193"/>
      <c r="N76" s="144">
        <v>2</v>
      </c>
      <c r="O76" s="149">
        <v>3344.3333333333335</v>
      </c>
    </row>
    <row r="77" spans="2:15" x14ac:dyDescent="0.25">
      <c r="B77" s="195"/>
      <c r="C77" s="193"/>
      <c r="D77" s="144">
        <v>3</v>
      </c>
      <c r="E77" s="145">
        <v>4000</v>
      </c>
      <c r="G77" s="195"/>
      <c r="H77" s="193" t="s">
        <v>4</v>
      </c>
      <c r="I77" s="144">
        <v>1</v>
      </c>
      <c r="J77" s="149">
        <v>409.33333333333331</v>
      </c>
      <c r="L77" s="195"/>
      <c r="M77" s="193"/>
      <c r="N77" s="144">
        <v>3</v>
      </c>
      <c r="O77" s="149">
        <v>3876.6</v>
      </c>
    </row>
    <row r="78" spans="2:15" x14ac:dyDescent="0.25">
      <c r="B78" s="195"/>
      <c r="C78" s="193"/>
      <c r="D78" s="144">
        <v>8</v>
      </c>
      <c r="E78" s="145">
        <v>7000</v>
      </c>
      <c r="G78" s="195"/>
      <c r="H78" s="193"/>
      <c r="I78" s="144">
        <v>2</v>
      </c>
      <c r="J78" s="149">
        <v>802.83333333333337</v>
      </c>
      <c r="L78" s="195"/>
      <c r="M78" s="193"/>
      <c r="N78" s="144">
        <v>4</v>
      </c>
      <c r="O78" s="149">
        <v>4344.333333333333</v>
      </c>
    </row>
    <row r="79" spans="2:15" x14ac:dyDescent="0.25">
      <c r="B79" s="195"/>
      <c r="C79" s="193"/>
      <c r="D79" s="144">
        <v>9</v>
      </c>
      <c r="E79" s="145">
        <v>5943.666666666667</v>
      </c>
      <c r="G79" s="195"/>
      <c r="H79" s="193"/>
      <c r="I79" s="144">
        <v>3</v>
      </c>
      <c r="J79" s="149">
        <v>1751.5714285714287</v>
      </c>
      <c r="L79" s="195"/>
      <c r="M79" s="193"/>
      <c r="N79" s="144">
        <v>5</v>
      </c>
      <c r="O79" s="149">
        <v>4194.333333333333</v>
      </c>
    </row>
    <row r="80" spans="2:15" x14ac:dyDescent="0.25">
      <c r="B80" s="195"/>
      <c r="C80" s="193"/>
      <c r="D80" s="144">
        <v>10</v>
      </c>
      <c r="E80" s="145">
        <v>10250</v>
      </c>
      <c r="G80" s="195"/>
      <c r="H80" s="193"/>
      <c r="I80" s="144">
        <v>4</v>
      </c>
      <c r="J80" s="149">
        <v>1939.1666666666667</v>
      </c>
      <c r="L80" s="195"/>
      <c r="M80" s="193"/>
      <c r="N80" s="144">
        <v>6</v>
      </c>
      <c r="O80" s="149">
        <v>6870.75</v>
      </c>
    </row>
    <row r="81" spans="2:15" x14ac:dyDescent="0.25">
      <c r="B81" s="195"/>
      <c r="C81" s="193"/>
      <c r="D81" s="144">
        <v>12</v>
      </c>
      <c r="E81" s="145">
        <v>850</v>
      </c>
      <c r="G81" s="195"/>
      <c r="H81" s="193"/>
      <c r="I81" s="144">
        <v>5</v>
      </c>
      <c r="J81" s="149">
        <v>1059.5384615384614</v>
      </c>
      <c r="L81" s="195"/>
      <c r="M81" s="193"/>
      <c r="N81" s="144">
        <v>7</v>
      </c>
      <c r="O81" s="149">
        <v>3616.6666666666665</v>
      </c>
    </row>
    <row r="82" spans="2:15" x14ac:dyDescent="0.25">
      <c r="B82" s="195"/>
      <c r="C82" s="193"/>
      <c r="D82" s="144">
        <v>16</v>
      </c>
      <c r="E82" s="145">
        <v>3000</v>
      </c>
      <c r="G82" s="195"/>
      <c r="H82" s="193"/>
      <c r="I82" s="144">
        <v>6</v>
      </c>
      <c r="J82" s="149">
        <v>1045</v>
      </c>
      <c r="L82" s="195"/>
      <c r="M82" s="193"/>
      <c r="N82" s="144">
        <v>13</v>
      </c>
      <c r="O82" s="149">
        <v>6615</v>
      </c>
    </row>
    <row r="83" spans="2:15" x14ac:dyDescent="0.25">
      <c r="B83" s="195"/>
      <c r="C83" s="193"/>
      <c r="D83" s="144">
        <v>19</v>
      </c>
      <c r="E83" s="145">
        <v>10864</v>
      </c>
      <c r="G83" s="195"/>
      <c r="H83" s="193"/>
      <c r="I83" s="144">
        <v>7</v>
      </c>
      <c r="J83" s="149">
        <v>641.14285714285711</v>
      </c>
      <c r="L83" s="195"/>
      <c r="M83" s="193"/>
      <c r="N83" s="144">
        <v>16</v>
      </c>
      <c r="O83" s="149">
        <v>8742.5</v>
      </c>
    </row>
    <row r="84" spans="2:15" x14ac:dyDescent="0.25">
      <c r="B84" s="195"/>
      <c r="C84" s="193"/>
      <c r="D84" s="144">
        <v>26</v>
      </c>
      <c r="E84" s="145">
        <v>3130</v>
      </c>
      <c r="G84" s="195"/>
      <c r="H84" s="193"/>
      <c r="I84" s="144">
        <v>8</v>
      </c>
      <c r="J84" s="149">
        <v>731.6</v>
      </c>
      <c r="L84" s="195"/>
      <c r="M84" s="193"/>
      <c r="N84" s="144">
        <v>17</v>
      </c>
      <c r="O84" s="149">
        <v>16913.333333333332</v>
      </c>
    </row>
    <row r="85" spans="2:15" x14ac:dyDescent="0.25">
      <c r="B85" s="195"/>
      <c r="C85" s="193"/>
      <c r="D85" s="144">
        <v>30</v>
      </c>
      <c r="E85" s="145">
        <v>10000</v>
      </c>
      <c r="G85" s="195"/>
      <c r="H85" s="193"/>
      <c r="I85" s="144">
        <v>9</v>
      </c>
      <c r="J85" s="149">
        <v>1221.2352941176471</v>
      </c>
      <c r="L85" s="195"/>
      <c r="M85" s="193"/>
      <c r="N85" s="144">
        <v>18</v>
      </c>
      <c r="O85" s="149">
        <v>6025</v>
      </c>
    </row>
    <row r="86" spans="2:15" x14ac:dyDescent="0.25">
      <c r="B86" s="195"/>
      <c r="C86" s="193" t="s">
        <v>8</v>
      </c>
      <c r="D86" s="144">
        <v>3</v>
      </c>
      <c r="E86" s="145">
        <v>8528</v>
      </c>
      <c r="G86" s="195"/>
      <c r="H86" s="193"/>
      <c r="I86" s="144">
        <v>10</v>
      </c>
      <c r="J86" s="149">
        <v>1302.9000000000001</v>
      </c>
      <c r="L86" s="195"/>
      <c r="M86" s="193"/>
      <c r="N86" s="144">
        <v>19</v>
      </c>
      <c r="O86" s="149">
        <v>10543.333333333334</v>
      </c>
    </row>
    <row r="87" spans="2:15" x14ac:dyDescent="0.25">
      <c r="B87" s="195"/>
      <c r="C87" s="193"/>
      <c r="D87" s="144">
        <v>6</v>
      </c>
      <c r="E87" s="145">
        <v>10000</v>
      </c>
      <c r="G87" s="195"/>
      <c r="H87" s="193"/>
      <c r="I87" s="144">
        <v>11</v>
      </c>
      <c r="J87" s="149">
        <v>633.28571428571433</v>
      </c>
      <c r="L87" s="195"/>
      <c r="M87" s="193"/>
      <c r="N87" s="144">
        <v>20</v>
      </c>
      <c r="O87" s="149">
        <v>4025</v>
      </c>
    </row>
    <row r="88" spans="2:15" x14ac:dyDescent="0.25">
      <c r="B88" s="195"/>
      <c r="C88" s="193"/>
      <c r="D88" s="144">
        <v>9</v>
      </c>
      <c r="E88" s="145">
        <v>1200</v>
      </c>
      <c r="G88" s="195"/>
      <c r="H88" s="193"/>
      <c r="I88" s="144">
        <v>12</v>
      </c>
      <c r="J88" s="149">
        <v>679.29411764705878</v>
      </c>
      <c r="L88" s="195"/>
      <c r="M88" s="193"/>
      <c r="N88" s="144">
        <v>21</v>
      </c>
      <c r="O88" s="149">
        <v>7833.333333333333</v>
      </c>
    </row>
    <row r="89" spans="2:15" x14ac:dyDescent="0.25">
      <c r="B89" s="195"/>
      <c r="C89" s="193"/>
      <c r="D89" s="144">
        <v>20</v>
      </c>
      <c r="E89" s="145">
        <v>7000</v>
      </c>
      <c r="G89" s="195"/>
      <c r="H89" s="193"/>
      <c r="I89" s="144">
        <v>13</v>
      </c>
      <c r="J89" s="149">
        <v>749.21428571428567</v>
      </c>
      <c r="L89" s="195"/>
      <c r="M89" s="193"/>
      <c r="N89" s="144">
        <v>22</v>
      </c>
      <c r="O89" s="149">
        <v>17066</v>
      </c>
    </row>
    <row r="90" spans="2:15" x14ac:dyDescent="0.25">
      <c r="B90" s="195"/>
      <c r="C90" s="193"/>
      <c r="D90" s="144">
        <v>28</v>
      </c>
      <c r="E90" s="145">
        <v>250</v>
      </c>
      <c r="G90" s="195"/>
      <c r="H90" s="193"/>
      <c r="I90" s="144">
        <v>14</v>
      </c>
      <c r="J90" s="149">
        <v>625.58333333333337</v>
      </c>
      <c r="L90" s="195"/>
      <c r="M90" s="193"/>
      <c r="N90" s="144">
        <v>23</v>
      </c>
      <c r="O90" s="149">
        <v>8715.2000000000007</v>
      </c>
    </row>
    <row r="91" spans="2:15" x14ac:dyDescent="0.25">
      <c r="B91" s="195"/>
      <c r="C91" s="193"/>
      <c r="D91" s="144">
        <v>29</v>
      </c>
      <c r="E91" s="145">
        <v>6080.7692307692305</v>
      </c>
      <c r="G91" s="195"/>
      <c r="H91" s="193"/>
      <c r="I91" s="144">
        <v>15</v>
      </c>
      <c r="J91" s="149">
        <v>613.85714285714289</v>
      </c>
      <c r="L91" s="195"/>
      <c r="M91" s="193"/>
      <c r="N91" s="144">
        <v>24</v>
      </c>
      <c r="O91" s="149">
        <v>8683</v>
      </c>
    </row>
    <row r="92" spans="2:15" x14ac:dyDescent="0.25">
      <c r="B92" s="195"/>
      <c r="C92" s="193"/>
      <c r="D92" s="144">
        <v>30</v>
      </c>
      <c r="E92" s="145">
        <v>3122.5</v>
      </c>
      <c r="G92" s="195"/>
      <c r="H92" s="193"/>
      <c r="I92" s="144">
        <v>16</v>
      </c>
      <c r="J92" s="149">
        <v>520.66666666666663</v>
      </c>
      <c r="L92" s="195"/>
      <c r="M92" s="193"/>
      <c r="N92" s="144">
        <v>25</v>
      </c>
      <c r="O92" s="149">
        <v>4880</v>
      </c>
    </row>
    <row r="93" spans="2:15" x14ac:dyDescent="0.25">
      <c r="B93" s="195"/>
      <c r="C93" s="193"/>
      <c r="D93" s="144">
        <v>31</v>
      </c>
      <c r="E93" s="145">
        <v>6183.2352941176468</v>
      </c>
      <c r="G93" s="195"/>
      <c r="H93" s="193"/>
      <c r="I93" s="144">
        <v>17</v>
      </c>
      <c r="J93" s="149">
        <v>539.90909090909088</v>
      </c>
      <c r="L93" s="195"/>
      <c r="M93" s="193"/>
      <c r="N93" s="144">
        <v>26</v>
      </c>
      <c r="O93" s="149">
        <v>4803.75</v>
      </c>
    </row>
    <row r="94" spans="2:15" x14ac:dyDescent="0.25">
      <c r="B94" s="195"/>
      <c r="C94" s="193" t="s">
        <v>9</v>
      </c>
      <c r="D94" s="144">
        <v>4</v>
      </c>
      <c r="E94" s="145">
        <v>135</v>
      </c>
      <c r="G94" s="195"/>
      <c r="H94" s="193"/>
      <c r="I94" s="144">
        <v>18</v>
      </c>
      <c r="J94" s="149">
        <v>531.4</v>
      </c>
      <c r="L94" s="195"/>
      <c r="M94" s="193"/>
      <c r="N94" s="144">
        <v>27</v>
      </c>
      <c r="O94" s="149">
        <v>3916.25</v>
      </c>
    </row>
    <row r="95" spans="2:15" x14ac:dyDescent="0.25">
      <c r="B95" s="195"/>
      <c r="C95" s="193"/>
      <c r="D95" s="144">
        <v>5</v>
      </c>
      <c r="E95" s="145">
        <v>9845</v>
      </c>
      <c r="G95" s="195"/>
      <c r="H95" s="193"/>
      <c r="I95" s="144">
        <v>19</v>
      </c>
      <c r="J95" s="149">
        <v>1475</v>
      </c>
      <c r="L95" s="195"/>
      <c r="M95" s="193"/>
      <c r="N95" s="144">
        <v>28</v>
      </c>
      <c r="O95" s="149">
        <v>1356.3333333333333</v>
      </c>
    </row>
    <row r="96" spans="2:15" x14ac:dyDescent="0.25">
      <c r="B96" s="195"/>
      <c r="C96" s="193"/>
      <c r="D96" s="144">
        <v>6</v>
      </c>
      <c r="E96" s="145">
        <v>20000</v>
      </c>
      <c r="G96" s="195"/>
      <c r="H96" s="193"/>
      <c r="I96" s="144">
        <v>20</v>
      </c>
      <c r="J96" s="149">
        <v>626.33333333333337</v>
      </c>
      <c r="L96" s="195"/>
      <c r="M96" s="193"/>
      <c r="N96" s="144">
        <v>29</v>
      </c>
      <c r="O96" s="149">
        <v>4033.3333333333335</v>
      </c>
    </row>
    <row r="97" spans="2:15" x14ac:dyDescent="0.25">
      <c r="B97" s="195"/>
      <c r="C97" s="193"/>
      <c r="D97" s="144">
        <v>7</v>
      </c>
      <c r="E97" s="145">
        <v>20000</v>
      </c>
      <c r="G97" s="195"/>
      <c r="H97" s="193"/>
      <c r="I97" s="144">
        <v>21</v>
      </c>
      <c r="J97" s="149">
        <v>1370.4</v>
      </c>
      <c r="L97" s="195"/>
      <c r="M97" s="193"/>
      <c r="N97" s="144">
        <v>30</v>
      </c>
      <c r="O97" s="149">
        <v>3616.6666666666665</v>
      </c>
    </row>
    <row r="98" spans="2:15" x14ac:dyDescent="0.25">
      <c r="B98" s="195"/>
      <c r="C98" s="193"/>
      <c r="D98" s="144">
        <v>8</v>
      </c>
      <c r="E98" s="145">
        <v>10300</v>
      </c>
      <c r="G98" s="195"/>
      <c r="H98" s="193"/>
      <c r="I98" s="144">
        <v>22</v>
      </c>
      <c r="J98" s="149">
        <v>4438.5714285714284</v>
      </c>
      <c r="L98" s="195"/>
      <c r="M98" s="193"/>
      <c r="N98" s="144">
        <v>31</v>
      </c>
      <c r="O98" s="149">
        <v>1650</v>
      </c>
    </row>
    <row r="99" spans="2:15" x14ac:dyDescent="0.25">
      <c r="B99" s="195"/>
      <c r="C99" s="193"/>
      <c r="D99" s="144">
        <v>9</v>
      </c>
      <c r="E99" s="145">
        <v>10000</v>
      </c>
      <c r="G99" s="195"/>
      <c r="H99" s="193"/>
      <c r="I99" s="144">
        <v>23</v>
      </c>
      <c r="J99" s="149">
        <v>6300</v>
      </c>
      <c r="L99" s="195"/>
      <c r="M99" s="193" t="s">
        <v>5</v>
      </c>
      <c r="N99" s="144">
        <v>1</v>
      </c>
      <c r="O99" s="149">
        <v>300</v>
      </c>
    </row>
    <row r="100" spans="2:15" x14ac:dyDescent="0.25">
      <c r="B100" s="195"/>
      <c r="C100" s="193"/>
      <c r="D100" s="144">
        <v>10</v>
      </c>
      <c r="E100" s="145">
        <v>18000</v>
      </c>
      <c r="G100" s="195"/>
      <c r="H100" s="193"/>
      <c r="I100" s="144">
        <v>24</v>
      </c>
      <c r="J100" s="149">
        <v>1500</v>
      </c>
      <c r="L100" s="195"/>
      <c r="M100" s="193"/>
      <c r="N100" s="144">
        <v>2</v>
      </c>
      <c r="O100" s="149">
        <v>3610</v>
      </c>
    </row>
    <row r="101" spans="2:15" x14ac:dyDescent="0.25">
      <c r="B101" s="195"/>
      <c r="C101" s="193"/>
      <c r="D101" s="144">
        <v>11</v>
      </c>
      <c r="E101" s="145">
        <v>8565</v>
      </c>
      <c r="G101" s="195"/>
      <c r="H101" s="193"/>
      <c r="I101" s="144">
        <v>25</v>
      </c>
      <c r="J101" s="149">
        <v>1476.25</v>
      </c>
      <c r="L101" s="195"/>
      <c r="M101" s="193"/>
      <c r="N101" s="144">
        <v>3</v>
      </c>
      <c r="O101" s="149">
        <v>5000</v>
      </c>
    </row>
    <row r="102" spans="2:15" x14ac:dyDescent="0.25">
      <c r="B102" s="195"/>
      <c r="C102" s="193"/>
      <c r="D102" s="144">
        <v>12</v>
      </c>
      <c r="E102" s="145">
        <v>8046.5</v>
      </c>
      <c r="G102" s="195"/>
      <c r="H102" s="193"/>
      <c r="I102" s="144">
        <v>26</v>
      </c>
      <c r="J102" s="149">
        <v>3340.2857142857142</v>
      </c>
      <c r="L102" s="195"/>
      <c r="M102" s="193"/>
      <c r="N102" s="144">
        <v>4</v>
      </c>
      <c r="O102" s="149">
        <v>1675</v>
      </c>
    </row>
    <row r="103" spans="2:15" x14ac:dyDescent="0.25">
      <c r="B103" s="195"/>
      <c r="C103" s="193"/>
      <c r="D103" s="144">
        <v>13</v>
      </c>
      <c r="E103" s="145">
        <v>8565</v>
      </c>
      <c r="G103" s="195"/>
      <c r="H103" s="193"/>
      <c r="I103" s="144">
        <v>27</v>
      </c>
      <c r="J103" s="149">
        <v>3523.75</v>
      </c>
      <c r="L103" s="195"/>
      <c r="M103" s="193"/>
      <c r="N103" s="144">
        <v>5</v>
      </c>
      <c r="O103" s="149">
        <v>4200</v>
      </c>
    </row>
    <row r="104" spans="2:15" x14ac:dyDescent="0.25">
      <c r="B104" s="195"/>
      <c r="C104" s="193"/>
      <c r="D104" s="144">
        <v>14</v>
      </c>
      <c r="E104" s="145">
        <v>23065</v>
      </c>
      <c r="G104" s="195"/>
      <c r="H104" s="193"/>
      <c r="I104" s="144">
        <v>29</v>
      </c>
      <c r="J104" s="149">
        <v>4280</v>
      </c>
      <c r="L104" s="195"/>
      <c r="M104" s="193"/>
      <c r="N104" s="144">
        <v>6</v>
      </c>
      <c r="O104" s="149">
        <v>1800</v>
      </c>
    </row>
    <row r="105" spans="2:15" x14ac:dyDescent="0.25">
      <c r="B105" s="195"/>
      <c r="C105" s="193"/>
      <c r="D105" s="144">
        <v>15</v>
      </c>
      <c r="E105" s="145">
        <v>22130</v>
      </c>
      <c r="G105" s="195"/>
      <c r="H105" s="193"/>
      <c r="I105" s="144">
        <v>30</v>
      </c>
      <c r="J105" s="149">
        <v>1261.25</v>
      </c>
      <c r="L105" s="195"/>
      <c r="M105" s="193"/>
      <c r="N105" s="144">
        <v>7</v>
      </c>
      <c r="O105" s="149">
        <v>1233.3333333333333</v>
      </c>
    </row>
    <row r="106" spans="2:15" x14ac:dyDescent="0.25">
      <c r="B106" s="195"/>
      <c r="C106" s="193"/>
      <c r="D106" s="144">
        <v>16</v>
      </c>
      <c r="E106" s="145">
        <v>10000</v>
      </c>
      <c r="G106" s="195"/>
      <c r="H106" s="193"/>
      <c r="I106" s="144">
        <v>31</v>
      </c>
      <c r="J106" s="149">
        <v>1812.8333333333333</v>
      </c>
      <c r="L106" s="195"/>
      <c r="M106" s="193"/>
      <c r="N106" s="144">
        <v>8</v>
      </c>
      <c r="O106" s="149">
        <v>1150</v>
      </c>
    </row>
    <row r="107" spans="2:15" x14ac:dyDescent="0.25">
      <c r="B107" s="195"/>
      <c r="C107" s="193"/>
      <c r="D107" s="144">
        <v>18</v>
      </c>
      <c r="E107" s="145">
        <v>3102.5</v>
      </c>
      <c r="G107" s="195"/>
      <c r="H107" s="193" t="s">
        <v>5</v>
      </c>
      <c r="I107" s="144">
        <v>1</v>
      </c>
      <c r="J107" s="149">
        <v>506</v>
      </c>
      <c r="L107" s="195"/>
      <c r="M107" s="193"/>
      <c r="N107" s="144">
        <v>9</v>
      </c>
      <c r="O107" s="149">
        <v>1700</v>
      </c>
    </row>
    <row r="108" spans="2:15" x14ac:dyDescent="0.25">
      <c r="B108" s="195"/>
      <c r="C108" s="193"/>
      <c r="D108" s="144">
        <v>19</v>
      </c>
      <c r="E108" s="145">
        <v>3000</v>
      </c>
      <c r="G108" s="195"/>
      <c r="H108" s="193"/>
      <c r="I108" s="144">
        <v>2</v>
      </c>
      <c r="J108" s="149">
        <v>3500</v>
      </c>
      <c r="L108" s="195"/>
      <c r="M108" s="193"/>
      <c r="N108" s="144">
        <v>10</v>
      </c>
      <c r="O108" s="149">
        <v>1900</v>
      </c>
    </row>
    <row r="109" spans="2:15" x14ac:dyDescent="0.25">
      <c r="B109" s="195"/>
      <c r="C109" s="193"/>
      <c r="D109" s="144">
        <v>20</v>
      </c>
      <c r="E109" s="145">
        <v>23630</v>
      </c>
      <c r="G109" s="195"/>
      <c r="H109" s="193"/>
      <c r="I109" s="144">
        <v>3</v>
      </c>
      <c r="J109" s="149">
        <v>2000</v>
      </c>
      <c r="L109" s="195"/>
      <c r="M109" s="193"/>
      <c r="N109" s="144">
        <v>11</v>
      </c>
      <c r="O109" s="149">
        <v>3215</v>
      </c>
    </row>
    <row r="110" spans="2:15" x14ac:dyDescent="0.25">
      <c r="B110" s="195"/>
      <c r="C110" s="193"/>
      <c r="D110" s="144">
        <v>21</v>
      </c>
      <c r="E110" s="145">
        <v>24000</v>
      </c>
      <c r="G110" s="195"/>
      <c r="H110" s="193"/>
      <c r="I110" s="144">
        <v>4</v>
      </c>
      <c r="J110" s="149">
        <v>5000</v>
      </c>
      <c r="L110" s="195"/>
      <c r="M110" s="193"/>
      <c r="N110" s="144">
        <v>12</v>
      </c>
      <c r="O110" s="149">
        <v>23000</v>
      </c>
    </row>
    <row r="111" spans="2:15" x14ac:dyDescent="0.25">
      <c r="B111" s="195"/>
      <c r="C111" s="193"/>
      <c r="D111" s="144">
        <v>27</v>
      </c>
      <c r="E111" s="145">
        <v>3227.5</v>
      </c>
      <c r="G111" s="195"/>
      <c r="H111" s="193"/>
      <c r="I111" s="144">
        <v>8</v>
      </c>
      <c r="J111" s="149">
        <v>1000</v>
      </c>
      <c r="L111" s="195"/>
      <c r="M111" s="193"/>
      <c r="N111" s="144">
        <v>13</v>
      </c>
      <c r="O111" s="149">
        <v>9500</v>
      </c>
    </row>
    <row r="112" spans="2:15" x14ac:dyDescent="0.25">
      <c r="B112" s="195"/>
      <c r="C112" s="193"/>
      <c r="D112" s="144">
        <v>28</v>
      </c>
      <c r="E112" s="145">
        <v>3783.2222222222222</v>
      </c>
      <c r="G112" s="195"/>
      <c r="H112" s="193"/>
      <c r="I112" s="144">
        <v>11</v>
      </c>
      <c r="J112" s="149">
        <v>4515</v>
      </c>
      <c r="L112" s="195"/>
      <c r="M112" s="193"/>
      <c r="N112" s="144">
        <v>14</v>
      </c>
      <c r="O112" s="149">
        <v>25500</v>
      </c>
    </row>
    <row r="113" spans="2:15" x14ac:dyDescent="0.25">
      <c r="B113" s="195"/>
      <c r="C113" s="193"/>
      <c r="D113" s="144">
        <v>29</v>
      </c>
      <c r="E113" s="145">
        <v>4982.25</v>
      </c>
      <c r="G113" s="195"/>
      <c r="H113" s="193"/>
      <c r="I113" s="144">
        <v>15</v>
      </c>
      <c r="J113" s="149">
        <v>28.5</v>
      </c>
      <c r="L113" s="195"/>
      <c r="M113" s="193"/>
      <c r="N113" s="144">
        <v>15</v>
      </c>
      <c r="O113" s="149">
        <v>18137</v>
      </c>
    </row>
    <row r="114" spans="2:15" x14ac:dyDescent="0.25">
      <c r="B114" s="195"/>
      <c r="C114" s="193"/>
      <c r="D114" s="144">
        <v>30</v>
      </c>
      <c r="E114" s="145">
        <v>6000</v>
      </c>
      <c r="G114" s="195"/>
      <c r="H114" s="193"/>
      <c r="I114" s="144">
        <v>16</v>
      </c>
      <c r="J114" s="149">
        <v>400</v>
      </c>
      <c r="L114" s="195"/>
      <c r="M114" s="193"/>
      <c r="N114" s="144">
        <v>16</v>
      </c>
      <c r="O114" s="149">
        <v>8650</v>
      </c>
    </row>
    <row r="115" spans="2:15" x14ac:dyDescent="0.25">
      <c r="B115" s="195"/>
      <c r="C115" s="193"/>
      <c r="D115" s="144">
        <v>31</v>
      </c>
      <c r="E115" s="145">
        <v>1600</v>
      </c>
      <c r="G115" s="195"/>
      <c r="H115" s="193"/>
      <c r="I115" s="144">
        <v>17</v>
      </c>
      <c r="J115" s="149">
        <v>2000</v>
      </c>
      <c r="L115" s="195"/>
      <c r="M115" s="193"/>
      <c r="N115" s="144">
        <v>17</v>
      </c>
      <c r="O115" s="149">
        <v>9250</v>
      </c>
    </row>
    <row r="116" spans="2:15" x14ac:dyDescent="0.25">
      <c r="B116" s="195"/>
      <c r="C116" s="193" t="s">
        <v>10</v>
      </c>
      <c r="D116" s="144">
        <v>1</v>
      </c>
      <c r="E116" s="145">
        <v>2733.3333333333335</v>
      </c>
      <c r="G116" s="195"/>
      <c r="H116" s="193"/>
      <c r="I116" s="144">
        <v>19</v>
      </c>
      <c r="J116" s="149">
        <v>500</v>
      </c>
      <c r="L116" s="195"/>
      <c r="M116" s="193"/>
      <c r="N116" s="144">
        <v>18</v>
      </c>
      <c r="O116" s="149">
        <v>8650</v>
      </c>
    </row>
    <row r="117" spans="2:15" x14ac:dyDescent="0.25">
      <c r="B117" s="195"/>
      <c r="C117" s="193"/>
      <c r="D117" s="144">
        <v>2</v>
      </c>
      <c r="E117" s="145">
        <v>2222.7777777777778</v>
      </c>
      <c r="G117" s="195"/>
      <c r="H117" s="193"/>
      <c r="I117" s="144">
        <v>23</v>
      </c>
      <c r="J117" s="149">
        <v>314</v>
      </c>
      <c r="L117" s="195"/>
      <c r="M117" s="193"/>
      <c r="N117" s="144">
        <v>20</v>
      </c>
      <c r="O117" s="149">
        <v>4470</v>
      </c>
    </row>
    <row r="118" spans="2:15" x14ac:dyDescent="0.25">
      <c r="B118" s="195"/>
      <c r="C118" s="193"/>
      <c r="D118" s="144">
        <v>3</v>
      </c>
      <c r="E118" s="145">
        <v>6903.333333333333</v>
      </c>
      <c r="G118" s="195"/>
      <c r="H118" s="193"/>
      <c r="I118" s="144">
        <v>27</v>
      </c>
      <c r="J118" s="149">
        <v>675</v>
      </c>
      <c r="L118" s="195"/>
      <c r="M118" s="193"/>
      <c r="N118" s="144">
        <v>21</v>
      </c>
      <c r="O118" s="149">
        <v>2000</v>
      </c>
    </row>
    <row r="119" spans="2:15" x14ac:dyDescent="0.25">
      <c r="B119" s="195"/>
      <c r="C119" s="193"/>
      <c r="D119" s="144">
        <v>4</v>
      </c>
      <c r="E119" s="145">
        <v>5850</v>
      </c>
      <c r="G119" s="195"/>
      <c r="H119" s="193"/>
      <c r="I119" s="144">
        <v>29</v>
      </c>
      <c r="J119" s="149">
        <v>725</v>
      </c>
      <c r="L119" s="195"/>
      <c r="M119" s="193"/>
      <c r="N119" s="144">
        <v>22</v>
      </c>
      <c r="O119" s="149">
        <v>3100</v>
      </c>
    </row>
    <row r="120" spans="2:15" x14ac:dyDescent="0.25">
      <c r="B120" s="195"/>
      <c r="C120" s="193"/>
      <c r="D120" s="144">
        <v>5</v>
      </c>
      <c r="E120" s="145">
        <v>1000</v>
      </c>
      <c r="G120" s="195"/>
      <c r="H120" s="193"/>
      <c r="I120" s="144">
        <v>30</v>
      </c>
      <c r="J120" s="149">
        <v>731</v>
      </c>
      <c r="L120" s="195"/>
      <c r="M120" s="193"/>
      <c r="N120" s="144">
        <v>23</v>
      </c>
      <c r="O120" s="149">
        <v>850</v>
      </c>
    </row>
    <row r="121" spans="2:15" x14ac:dyDescent="0.25">
      <c r="B121" s="195"/>
      <c r="C121" s="193"/>
      <c r="D121" s="144">
        <v>6</v>
      </c>
      <c r="E121" s="145">
        <v>5625</v>
      </c>
      <c r="G121" s="195"/>
      <c r="H121" s="193" t="s">
        <v>6</v>
      </c>
      <c r="I121" s="144">
        <v>1</v>
      </c>
      <c r="J121" s="149">
        <v>2500</v>
      </c>
      <c r="L121" s="195"/>
      <c r="M121" s="193"/>
      <c r="N121" s="144">
        <v>24</v>
      </c>
      <c r="O121" s="149">
        <v>1000</v>
      </c>
    </row>
    <row r="122" spans="2:15" x14ac:dyDescent="0.25">
      <c r="B122" s="195"/>
      <c r="C122" s="193"/>
      <c r="D122" s="144">
        <v>7</v>
      </c>
      <c r="E122" s="145">
        <v>4717</v>
      </c>
      <c r="G122" s="195"/>
      <c r="H122" s="193"/>
      <c r="I122" s="144">
        <v>2</v>
      </c>
      <c r="J122" s="149">
        <v>2466.6666666666665</v>
      </c>
      <c r="L122" s="195"/>
      <c r="M122" s="193"/>
      <c r="N122" s="144">
        <v>25</v>
      </c>
      <c r="O122" s="149">
        <v>1000</v>
      </c>
    </row>
    <row r="123" spans="2:15" x14ac:dyDescent="0.25">
      <c r="B123" s="195"/>
      <c r="C123" s="193"/>
      <c r="D123" s="144">
        <v>8</v>
      </c>
      <c r="E123" s="145">
        <v>4180</v>
      </c>
      <c r="G123" s="195"/>
      <c r="H123" s="193"/>
      <c r="I123" s="144">
        <v>3</v>
      </c>
      <c r="J123" s="149">
        <v>2700</v>
      </c>
      <c r="L123" s="195"/>
      <c r="M123" s="193"/>
      <c r="N123" s="144">
        <v>26</v>
      </c>
      <c r="O123" s="149">
        <v>3100</v>
      </c>
    </row>
    <row r="124" spans="2:15" x14ac:dyDescent="0.25">
      <c r="B124" s="195"/>
      <c r="C124" s="193"/>
      <c r="D124" s="144">
        <v>9</v>
      </c>
      <c r="E124" s="145">
        <v>2094.75</v>
      </c>
      <c r="G124" s="195"/>
      <c r="H124" s="193"/>
      <c r="I124" s="144">
        <v>4</v>
      </c>
      <c r="J124" s="149">
        <v>2000</v>
      </c>
      <c r="L124" s="195"/>
      <c r="M124" s="193"/>
      <c r="N124" s="144">
        <v>27</v>
      </c>
      <c r="O124" s="149">
        <v>4600</v>
      </c>
    </row>
    <row r="125" spans="2:15" x14ac:dyDescent="0.25">
      <c r="B125" s="195"/>
      <c r="C125" s="193"/>
      <c r="D125" s="144">
        <v>10</v>
      </c>
      <c r="E125" s="145">
        <v>1166.6666666666667</v>
      </c>
      <c r="G125" s="195"/>
      <c r="H125" s="193"/>
      <c r="I125" s="144">
        <v>5</v>
      </c>
      <c r="J125" s="149">
        <v>2500</v>
      </c>
      <c r="L125" s="195"/>
      <c r="M125" s="193"/>
      <c r="N125" s="144">
        <v>29</v>
      </c>
      <c r="O125" s="149">
        <v>4250</v>
      </c>
    </row>
    <row r="126" spans="2:15" x14ac:dyDescent="0.25">
      <c r="B126" s="195"/>
      <c r="C126" s="193"/>
      <c r="D126" s="144">
        <v>11</v>
      </c>
      <c r="E126" s="145">
        <v>7500</v>
      </c>
      <c r="G126" s="195"/>
      <c r="H126" s="193"/>
      <c r="I126" s="144">
        <v>6</v>
      </c>
      <c r="J126" s="149">
        <v>2300</v>
      </c>
      <c r="L126" s="195"/>
      <c r="M126" s="193"/>
      <c r="N126" s="144">
        <v>30</v>
      </c>
      <c r="O126" s="149">
        <v>1700</v>
      </c>
    </row>
    <row r="127" spans="2:15" x14ac:dyDescent="0.25">
      <c r="B127" s="195"/>
      <c r="C127" s="193"/>
      <c r="D127" s="144">
        <v>12</v>
      </c>
      <c r="E127" s="145">
        <v>9500</v>
      </c>
      <c r="G127" s="195"/>
      <c r="H127" s="193"/>
      <c r="I127" s="144">
        <v>7</v>
      </c>
      <c r="J127" s="149">
        <v>2887.5</v>
      </c>
      <c r="L127" s="195"/>
      <c r="M127" s="193" t="s">
        <v>6</v>
      </c>
      <c r="N127" s="144">
        <v>2</v>
      </c>
      <c r="O127" s="149">
        <v>3050</v>
      </c>
    </row>
    <row r="128" spans="2:15" x14ac:dyDescent="0.25">
      <c r="B128" s="195"/>
      <c r="C128" s="193"/>
      <c r="D128" s="144">
        <v>13</v>
      </c>
      <c r="E128" s="145">
        <v>7377.666666666667</v>
      </c>
      <c r="G128" s="195"/>
      <c r="H128" s="193"/>
      <c r="I128" s="144">
        <v>8</v>
      </c>
      <c r="J128" s="149">
        <v>2312.5</v>
      </c>
      <c r="L128" s="195"/>
      <c r="M128" s="193"/>
      <c r="N128" s="144">
        <v>3</v>
      </c>
      <c r="O128" s="149">
        <v>1600</v>
      </c>
    </row>
    <row r="129" spans="2:15" x14ac:dyDescent="0.25">
      <c r="B129" s="195"/>
      <c r="C129" s="193"/>
      <c r="D129" s="144">
        <v>14</v>
      </c>
      <c r="E129" s="145">
        <v>7544.333333333333</v>
      </c>
      <c r="G129" s="195"/>
      <c r="H129" s="193"/>
      <c r="I129" s="144">
        <v>9</v>
      </c>
      <c r="J129" s="149">
        <v>887.5</v>
      </c>
      <c r="L129" s="195"/>
      <c r="M129" s="193"/>
      <c r="N129" s="144">
        <v>4</v>
      </c>
      <c r="O129" s="149">
        <v>8452.5</v>
      </c>
    </row>
    <row r="130" spans="2:15" x14ac:dyDescent="0.25">
      <c r="B130" s="195"/>
      <c r="C130" s="193"/>
      <c r="D130" s="144">
        <v>15</v>
      </c>
      <c r="E130" s="145">
        <v>3031.4285714285716</v>
      </c>
      <c r="G130" s="195"/>
      <c r="H130" s="193"/>
      <c r="I130" s="144">
        <v>10</v>
      </c>
      <c r="J130" s="149">
        <v>2400</v>
      </c>
      <c r="L130" s="195"/>
      <c r="M130" s="193"/>
      <c r="N130" s="144">
        <v>5</v>
      </c>
      <c r="O130" s="149">
        <v>5250</v>
      </c>
    </row>
    <row r="131" spans="2:15" x14ac:dyDescent="0.25">
      <c r="B131" s="195"/>
      <c r="C131" s="193"/>
      <c r="D131" s="144">
        <v>16</v>
      </c>
      <c r="E131" s="145">
        <v>3977</v>
      </c>
      <c r="G131" s="195"/>
      <c r="H131" s="193"/>
      <c r="I131" s="144">
        <v>11</v>
      </c>
      <c r="J131" s="149">
        <v>1025</v>
      </c>
      <c r="L131" s="195"/>
      <c r="M131" s="193"/>
      <c r="N131" s="144">
        <v>6</v>
      </c>
      <c r="O131" s="149">
        <v>2300</v>
      </c>
    </row>
    <row r="132" spans="2:15" x14ac:dyDescent="0.25">
      <c r="B132" s="195"/>
      <c r="C132" s="193"/>
      <c r="D132" s="144">
        <v>17</v>
      </c>
      <c r="E132" s="145">
        <v>5765</v>
      </c>
      <c r="G132" s="195"/>
      <c r="H132" s="193"/>
      <c r="I132" s="144">
        <v>12</v>
      </c>
      <c r="J132" s="149">
        <v>983.33333333333337</v>
      </c>
      <c r="L132" s="195"/>
      <c r="M132" s="193"/>
      <c r="N132" s="144">
        <v>7</v>
      </c>
      <c r="O132" s="149">
        <v>6150</v>
      </c>
    </row>
    <row r="133" spans="2:15" x14ac:dyDescent="0.25">
      <c r="B133" s="195"/>
      <c r="C133" s="193"/>
      <c r="D133" s="144">
        <v>18</v>
      </c>
      <c r="E133" s="145">
        <v>3596.25</v>
      </c>
      <c r="G133" s="195"/>
      <c r="H133" s="193"/>
      <c r="I133" s="144">
        <v>13</v>
      </c>
      <c r="J133" s="149">
        <v>1530</v>
      </c>
      <c r="L133" s="195"/>
      <c r="M133" s="193"/>
      <c r="N133" s="144">
        <v>8</v>
      </c>
      <c r="O133" s="149">
        <v>4300</v>
      </c>
    </row>
    <row r="134" spans="2:15" x14ac:dyDescent="0.25">
      <c r="B134" s="195"/>
      <c r="C134" s="193"/>
      <c r="D134" s="144">
        <v>19</v>
      </c>
      <c r="E134" s="145">
        <v>4590</v>
      </c>
      <c r="G134" s="195"/>
      <c r="H134" s="193"/>
      <c r="I134" s="144">
        <v>14</v>
      </c>
      <c r="J134" s="149">
        <v>3770</v>
      </c>
      <c r="L134" s="195"/>
      <c r="M134" s="193"/>
      <c r="N134" s="144">
        <v>9</v>
      </c>
      <c r="O134" s="149">
        <v>900</v>
      </c>
    </row>
    <row r="135" spans="2:15" x14ac:dyDescent="0.25">
      <c r="B135" s="195"/>
      <c r="C135" s="193"/>
      <c r="D135" s="144">
        <v>20</v>
      </c>
      <c r="E135" s="145">
        <v>8290</v>
      </c>
      <c r="G135" s="195"/>
      <c r="H135" s="193"/>
      <c r="I135" s="144">
        <v>15</v>
      </c>
      <c r="J135" s="149">
        <v>4481.625</v>
      </c>
      <c r="L135" s="195"/>
      <c r="M135" s="193"/>
      <c r="N135" s="144">
        <v>12</v>
      </c>
      <c r="O135" s="149">
        <v>4600</v>
      </c>
    </row>
    <row r="136" spans="2:15" x14ac:dyDescent="0.25">
      <c r="B136" s="195"/>
      <c r="C136" s="193"/>
      <c r="D136" s="144">
        <v>21</v>
      </c>
      <c r="E136" s="145">
        <v>11040</v>
      </c>
      <c r="G136" s="195"/>
      <c r="H136" s="193"/>
      <c r="I136" s="144">
        <v>16</v>
      </c>
      <c r="J136" s="149">
        <v>4875</v>
      </c>
      <c r="L136" s="195"/>
      <c r="M136" s="193"/>
      <c r="N136" s="144">
        <v>13</v>
      </c>
      <c r="O136" s="149">
        <v>1800</v>
      </c>
    </row>
    <row r="137" spans="2:15" x14ac:dyDescent="0.25">
      <c r="B137" s="195"/>
      <c r="C137" s="193"/>
      <c r="D137" s="144">
        <v>22</v>
      </c>
      <c r="E137" s="145">
        <v>3320</v>
      </c>
      <c r="G137" s="195"/>
      <c r="H137" s="193"/>
      <c r="I137" s="144">
        <v>17</v>
      </c>
      <c r="J137" s="149">
        <v>4459.375</v>
      </c>
      <c r="L137" s="195"/>
      <c r="M137" s="193"/>
      <c r="N137" s="144">
        <v>14</v>
      </c>
      <c r="O137" s="149">
        <v>8803.3333333333339</v>
      </c>
    </row>
    <row r="138" spans="2:15" x14ac:dyDescent="0.25">
      <c r="B138" s="195"/>
      <c r="C138" s="193"/>
      <c r="D138" s="144">
        <v>23</v>
      </c>
      <c r="E138" s="145">
        <v>9720</v>
      </c>
      <c r="G138" s="195"/>
      <c r="H138" s="193"/>
      <c r="I138" s="144">
        <v>18</v>
      </c>
      <c r="J138" s="149">
        <v>3535</v>
      </c>
      <c r="L138" s="195"/>
      <c r="M138" s="193"/>
      <c r="N138" s="144">
        <v>15</v>
      </c>
      <c r="O138" s="149">
        <v>8125</v>
      </c>
    </row>
    <row r="139" spans="2:15" x14ac:dyDescent="0.25">
      <c r="B139" s="195"/>
      <c r="C139" s="193"/>
      <c r="D139" s="144">
        <v>24</v>
      </c>
      <c r="E139" s="145">
        <v>8735</v>
      </c>
      <c r="G139" s="195"/>
      <c r="H139" s="193"/>
      <c r="I139" s="144">
        <v>19</v>
      </c>
      <c r="J139" s="149">
        <v>1648.0833333333333</v>
      </c>
      <c r="L139" s="195"/>
      <c r="M139" s="193"/>
      <c r="N139" s="144">
        <v>16</v>
      </c>
      <c r="O139" s="149">
        <v>10200</v>
      </c>
    </row>
    <row r="140" spans="2:15" x14ac:dyDescent="0.25">
      <c r="B140" s="195"/>
      <c r="C140" s="193"/>
      <c r="D140" s="144">
        <v>25</v>
      </c>
      <c r="E140" s="145">
        <v>18133</v>
      </c>
      <c r="G140" s="195"/>
      <c r="H140" s="193"/>
      <c r="I140" s="144">
        <v>20</v>
      </c>
      <c r="J140" s="149">
        <v>833.33333333333337</v>
      </c>
      <c r="L140" s="195"/>
      <c r="M140" s="193"/>
      <c r="N140" s="144">
        <v>17</v>
      </c>
      <c r="O140" s="149">
        <v>17500</v>
      </c>
    </row>
    <row r="141" spans="2:15" x14ac:dyDescent="0.25">
      <c r="B141" s="195"/>
      <c r="C141" s="193"/>
      <c r="D141" s="144">
        <v>26</v>
      </c>
      <c r="E141" s="145">
        <v>23633</v>
      </c>
      <c r="G141" s="195"/>
      <c r="H141" s="193"/>
      <c r="I141" s="144">
        <v>21</v>
      </c>
      <c r="J141" s="149">
        <v>722.25</v>
      </c>
      <c r="L141" s="195"/>
      <c r="M141" s="193"/>
      <c r="N141" s="144">
        <v>18</v>
      </c>
      <c r="O141" s="149">
        <v>3500</v>
      </c>
    </row>
    <row r="142" spans="2:15" x14ac:dyDescent="0.25">
      <c r="B142" s="195"/>
      <c r="C142" s="193"/>
      <c r="D142" s="144">
        <v>27</v>
      </c>
      <c r="E142" s="145">
        <v>20133</v>
      </c>
      <c r="G142" s="195"/>
      <c r="H142" s="193"/>
      <c r="I142" s="144">
        <v>22</v>
      </c>
      <c r="J142" s="149">
        <v>635.1</v>
      </c>
      <c r="L142" s="195"/>
      <c r="M142" s="193"/>
      <c r="N142" s="144">
        <v>20</v>
      </c>
      <c r="O142" s="149">
        <v>9500</v>
      </c>
    </row>
    <row r="143" spans="2:15" x14ac:dyDescent="0.25">
      <c r="B143" s="195"/>
      <c r="C143" s="193"/>
      <c r="D143" s="144">
        <v>28</v>
      </c>
      <c r="E143" s="145">
        <v>16500</v>
      </c>
      <c r="G143" s="195"/>
      <c r="H143" s="193"/>
      <c r="I143" s="144">
        <v>23</v>
      </c>
      <c r="J143" s="149">
        <v>1225</v>
      </c>
      <c r="L143" s="195"/>
      <c r="M143" s="193"/>
      <c r="N143" s="144">
        <v>21</v>
      </c>
      <c r="O143" s="149">
        <v>432</v>
      </c>
    </row>
    <row r="144" spans="2:15" x14ac:dyDescent="0.25">
      <c r="B144" s="195"/>
      <c r="C144" s="193"/>
      <c r="D144" s="144">
        <v>29</v>
      </c>
      <c r="E144" s="145">
        <v>5353.5555555555557</v>
      </c>
      <c r="G144" s="195"/>
      <c r="H144" s="193"/>
      <c r="I144" s="144">
        <v>24</v>
      </c>
      <c r="J144" s="149">
        <v>2875</v>
      </c>
      <c r="L144" s="195"/>
      <c r="M144" s="193"/>
      <c r="N144" s="144">
        <v>22</v>
      </c>
      <c r="O144" s="149">
        <v>1111.5</v>
      </c>
    </row>
    <row r="145" spans="2:15" x14ac:dyDescent="0.25">
      <c r="B145" s="195"/>
      <c r="C145" s="193"/>
      <c r="D145" s="144">
        <v>30</v>
      </c>
      <c r="E145" s="145">
        <v>9416.25</v>
      </c>
      <c r="G145" s="195"/>
      <c r="H145" s="193"/>
      <c r="I145" s="144">
        <v>25</v>
      </c>
      <c r="J145" s="149">
        <v>3931.625</v>
      </c>
      <c r="L145" s="195"/>
      <c r="M145" s="193"/>
      <c r="N145" s="144">
        <v>23</v>
      </c>
      <c r="O145" s="149">
        <v>1200</v>
      </c>
    </row>
    <row r="146" spans="2:15" x14ac:dyDescent="0.25">
      <c r="B146" s="195"/>
      <c r="C146" s="193" t="s">
        <v>11</v>
      </c>
      <c r="D146" s="144">
        <v>1</v>
      </c>
      <c r="E146" s="145">
        <v>5933.375</v>
      </c>
      <c r="G146" s="195"/>
      <c r="H146" s="193"/>
      <c r="I146" s="144">
        <v>26</v>
      </c>
      <c r="J146" s="149">
        <v>3834.1176470588234</v>
      </c>
      <c r="L146" s="195"/>
      <c r="M146" s="193"/>
      <c r="N146" s="144">
        <v>24</v>
      </c>
      <c r="O146" s="149">
        <v>6566.666666666667</v>
      </c>
    </row>
    <row r="147" spans="2:15" x14ac:dyDescent="0.25">
      <c r="B147" s="195"/>
      <c r="C147" s="193"/>
      <c r="D147" s="144">
        <v>2</v>
      </c>
      <c r="E147" s="145">
        <v>773</v>
      </c>
      <c r="G147" s="195"/>
      <c r="H147" s="193"/>
      <c r="I147" s="144">
        <v>27</v>
      </c>
      <c r="J147" s="149">
        <v>3411.1</v>
      </c>
      <c r="L147" s="195"/>
      <c r="M147" s="193"/>
      <c r="N147" s="144">
        <v>25</v>
      </c>
      <c r="O147" s="149">
        <v>6080</v>
      </c>
    </row>
    <row r="148" spans="2:15" x14ac:dyDescent="0.25">
      <c r="B148" s="195"/>
      <c r="C148" s="193"/>
      <c r="D148" s="144">
        <v>3</v>
      </c>
      <c r="E148" s="145">
        <v>10566.5</v>
      </c>
      <c r="G148" s="195"/>
      <c r="H148" s="193"/>
      <c r="I148" s="144">
        <v>28</v>
      </c>
      <c r="J148" s="149">
        <v>4900.666666666667</v>
      </c>
      <c r="L148" s="195"/>
      <c r="M148" s="193"/>
      <c r="N148" s="144">
        <v>26</v>
      </c>
      <c r="O148" s="149">
        <v>12075</v>
      </c>
    </row>
    <row r="149" spans="2:15" x14ac:dyDescent="0.25">
      <c r="B149" s="195"/>
      <c r="C149" s="193"/>
      <c r="D149" s="144">
        <v>4</v>
      </c>
      <c r="E149" s="145">
        <v>11277.666666666666</v>
      </c>
      <c r="G149" s="195"/>
      <c r="H149" s="193"/>
      <c r="I149" s="144">
        <v>29</v>
      </c>
      <c r="J149" s="149">
        <v>2765.608695652174</v>
      </c>
      <c r="L149" s="195"/>
      <c r="M149" s="193"/>
      <c r="N149" s="144">
        <v>27</v>
      </c>
      <c r="O149" s="149">
        <v>21700</v>
      </c>
    </row>
    <row r="150" spans="2:15" x14ac:dyDescent="0.25">
      <c r="B150" s="195"/>
      <c r="C150" s="193"/>
      <c r="D150" s="144">
        <v>5</v>
      </c>
      <c r="E150" s="145">
        <v>11277.666666666666</v>
      </c>
      <c r="G150" s="195"/>
      <c r="H150" s="193"/>
      <c r="I150" s="144">
        <v>30</v>
      </c>
      <c r="J150" s="149">
        <v>2592.7142857142858</v>
      </c>
      <c r="L150" s="195"/>
      <c r="M150" s="193"/>
      <c r="N150" s="144">
        <v>28</v>
      </c>
      <c r="O150" s="149">
        <v>7600</v>
      </c>
    </row>
    <row r="151" spans="2:15" x14ac:dyDescent="0.25">
      <c r="B151" s="195"/>
      <c r="C151" s="193"/>
      <c r="D151" s="144">
        <v>6</v>
      </c>
      <c r="E151" s="145">
        <v>12528.666666666666</v>
      </c>
      <c r="G151" s="195"/>
      <c r="H151" s="193"/>
      <c r="I151" s="144">
        <v>31</v>
      </c>
      <c r="J151" s="149">
        <v>2241.3333333333335</v>
      </c>
      <c r="L151" s="195"/>
      <c r="M151" s="193"/>
      <c r="N151" s="144">
        <v>29</v>
      </c>
      <c r="O151" s="149">
        <v>5766.666666666667</v>
      </c>
    </row>
    <row r="152" spans="2:15" x14ac:dyDescent="0.25">
      <c r="B152" s="195"/>
      <c r="C152" s="193"/>
      <c r="D152" s="144">
        <v>7</v>
      </c>
      <c r="E152" s="145">
        <v>9050</v>
      </c>
      <c r="G152" s="195"/>
      <c r="H152" s="193" t="s">
        <v>7</v>
      </c>
      <c r="I152" s="144">
        <v>1</v>
      </c>
      <c r="J152" s="149">
        <v>1896.1538461538462</v>
      </c>
      <c r="L152" s="195"/>
      <c r="M152" s="193"/>
      <c r="N152" s="144">
        <v>30</v>
      </c>
      <c r="O152" s="149">
        <v>5544.333333333333</v>
      </c>
    </row>
    <row r="153" spans="2:15" x14ac:dyDescent="0.25">
      <c r="B153" s="195"/>
      <c r="C153" s="193"/>
      <c r="D153" s="144">
        <v>8</v>
      </c>
      <c r="E153" s="145">
        <v>8762.5</v>
      </c>
      <c r="G153" s="195"/>
      <c r="H153" s="193"/>
      <c r="I153" s="144">
        <v>2</v>
      </c>
      <c r="J153" s="149">
        <v>935.77777777777783</v>
      </c>
      <c r="L153" s="195"/>
      <c r="M153" s="193"/>
      <c r="N153" s="144">
        <v>31</v>
      </c>
      <c r="O153" s="149">
        <v>5675</v>
      </c>
    </row>
    <row r="154" spans="2:15" x14ac:dyDescent="0.25">
      <c r="B154" s="195"/>
      <c r="C154" s="193"/>
      <c r="D154" s="144">
        <v>9</v>
      </c>
      <c r="E154" s="145">
        <v>12900</v>
      </c>
      <c r="G154" s="195"/>
      <c r="H154" s="193"/>
      <c r="I154" s="144">
        <v>3</v>
      </c>
      <c r="J154" s="149">
        <v>786</v>
      </c>
      <c r="L154" s="195"/>
      <c r="M154" s="193" t="s">
        <v>7</v>
      </c>
      <c r="N154" s="144">
        <v>1</v>
      </c>
      <c r="O154" s="149">
        <v>6475</v>
      </c>
    </row>
    <row r="155" spans="2:15" x14ac:dyDescent="0.25">
      <c r="B155" s="195"/>
      <c r="C155" s="193"/>
      <c r="D155" s="144">
        <v>10</v>
      </c>
      <c r="E155" s="145">
        <v>2333.3333333333335</v>
      </c>
      <c r="G155" s="195"/>
      <c r="H155" s="193"/>
      <c r="I155" s="144">
        <v>4</v>
      </c>
      <c r="J155" s="149">
        <v>902.33333333333337</v>
      </c>
      <c r="L155" s="195"/>
      <c r="M155" s="193"/>
      <c r="N155" s="144">
        <v>2</v>
      </c>
      <c r="O155" s="149">
        <v>7000</v>
      </c>
    </row>
    <row r="156" spans="2:15" x14ac:dyDescent="0.25">
      <c r="B156" s="195"/>
      <c r="C156" s="193"/>
      <c r="D156" s="144">
        <v>11</v>
      </c>
      <c r="E156" s="145">
        <v>5133.333333333333</v>
      </c>
      <c r="G156" s="195"/>
      <c r="H156" s="193"/>
      <c r="I156" s="144">
        <v>5</v>
      </c>
      <c r="J156" s="149">
        <v>250.5</v>
      </c>
      <c r="L156" s="195"/>
      <c r="M156" s="193"/>
      <c r="N156" s="144">
        <v>3</v>
      </c>
      <c r="O156" s="149">
        <v>4600</v>
      </c>
    </row>
    <row r="157" spans="2:15" x14ac:dyDescent="0.25">
      <c r="B157" s="195"/>
      <c r="C157" s="193"/>
      <c r="D157" s="144">
        <v>12</v>
      </c>
      <c r="E157" s="145">
        <v>900</v>
      </c>
      <c r="G157" s="195"/>
      <c r="H157" s="193"/>
      <c r="I157" s="144">
        <v>6</v>
      </c>
      <c r="J157" s="149">
        <v>998.375</v>
      </c>
      <c r="L157" s="195"/>
      <c r="M157" s="193"/>
      <c r="N157" s="144">
        <v>8</v>
      </c>
      <c r="O157" s="149">
        <v>4500</v>
      </c>
    </row>
    <row r="158" spans="2:15" x14ac:dyDescent="0.25">
      <c r="B158" s="195"/>
      <c r="C158" s="193"/>
      <c r="D158" s="144">
        <v>13</v>
      </c>
      <c r="E158" s="145">
        <v>10065</v>
      </c>
      <c r="G158" s="195"/>
      <c r="H158" s="193"/>
      <c r="I158" s="144">
        <v>7</v>
      </c>
      <c r="J158" s="149">
        <v>1131</v>
      </c>
      <c r="L158" s="195"/>
      <c r="M158" s="193"/>
      <c r="N158" s="144">
        <v>9</v>
      </c>
      <c r="O158" s="149">
        <v>5250</v>
      </c>
    </row>
    <row r="159" spans="2:15" x14ac:dyDescent="0.25">
      <c r="B159" s="195"/>
      <c r="C159" s="193"/>
      <c r="D159" s="144">
        <v>14</v>
      </c>
      <c r="E159" s="145">
        <v>2500</v>
      </c>
      <c r="G159" s="195"/>
      <c r="H159" s="193"/>
      <c r="I159" s="144">
        <v>8</v>
      </c>
      <c r="J159" s="149">
        <v>1664.8</v>
      </c>
      <c r="L159" s="195"/>
      <c r="M159" s="193"/>
      <c r="N159" s="144">
        <v>10</v>
      </c>
      <c r="O159" s="149">
        <v>10100</v>
      </c>
    </row>
    <row r="160" spans="2:15" x14ac:dyDescent="0.25">
      <c r="B160" s="195"/>
      <c r="C160" s="193"/>
      <c r="D160" s="144">
        <v>15</v>
      </c>
      <c r="E160" s="145">
        <v>10166.666666666666</v>
      </c>
      <c r="G160" s="195"/>
      <c r="H160" s="193"/>
      <c r="I160" s="144">
        <v>9</v>
      </c>
      <c r="J160" s="149">
        <v>1142.090909090909</v>
      </c>
      <c r="L160" s="195"/>
      <c r="M160" s="193"/>
      <c r="N160" s="144">
        <v>11</v>
      </c>
      <c r="O160" s="149">
        <v>14400</v>
      </c>
    </row>
    <row r="161" spans="2:15" x14ac:dyDescent="0.25">
      <c r="B161" s="195"/>
      <c r="C161" s="193"/>
      <c r="D161" s="144">
        <v>16</v>
      </c>
      <c r="E161" s="145">
        <v>11361</v>
      </c>
      <c r="G161" s="195"/>
      <c r="H161" s="193"/>
      <c r="I161" s="144">
        <v>10</v>
      </c>
      <c r="J161" s="149">
        <v>1175.4000000000001</v>
      </c>
      <c r="L161" s="195"/>
      <c r="M161" s="193"/>
      <c r="N161" s="144">
        <v>12</v>
      </c>
      <c r="O161" s="149">
        <v>1633.3333333333333</v>
      </c>
    </row>
    <row r="162" spans="2:15" x14ac:dyDescent="0.25">
      <c r="B162" s="195"/>
      <c r="C162" s="193"/>
      <c r="D162" s="144">
        <v>17</v>
      </c>
      <c r="E162" s="145">
        <v>8062.2</v>
      </c>
      <c r="G162" s="195"/>
      <c r="H162" s="193"/>
      <c r="I162" s="144">
        <v>11</v>
      </c>
      <c r="J162" s="149">
        <v>5244.6923076923076</v>
      </c>
      <c r="L162" s="195"/>
      <c r="M162" s="193"/>
      <c r="N162" s="144">
        <v>13</v>
      </c>
      <c r="O162" s="149">
        <v>2833.3333333333335</v>
      </c>
    </row>
    <row r="163" spans="2:15" x14ac:dyDescent="0.25">
      <c r="B163" s="195"/>
      <c r="C163" s="193"/>
      <c r="D163" s="144">
        <v>18</v>
      </c>
      <c r="E163" s="145">
        <v>13783.25</v>
      </c>
      <c r="G163" s="195"/>
      <c r="H163" s="193"/>
      <c r="I163" s="144">
        <v>12</v>
      </c>
      <c r="J163" s="149">
        <v>3059.6</v>
      </c>
      <c r="L163" s="195"/>
      <c r="M163" s="193"/>
      <c r="N163" s="144">
        <v>14</v>
      </c>
      <c r="O163" s="149">
        <v>10235</v>
      </c>
    </row>
    <row r="164" spans="2:15" x14ac:dyDescent="0.25">
      <c r="B164" s="195"/>
      <c r="C164" s="193"/>
      <c r="D164" s="144">
        <v>19</v>
      </c>
      <c r="E164" s="145">
        <v>11922.5</v>
      </c>
      <c r="G164" s="195"/>
      <c r="H164" s="193"/>
      <c r="I164" s="144">
        <v>13</v>
      </c>
      <c r="J164" s="149">
        <v>1600</v>
      </c>
      <c r="L164" s="195"/>
      <c r="M164" s="193"/>
      <c r="N164" s="144">
        <v>15</v>
      </c>
      <c r="O164" s="149">
        <v>11050</v>
      </c>
    </row>
    <row r="165" spans="2:15" x14ac:dyDescent="0.25">
      <c r="B165" s="195"/>
      <c r="C165" s="193"/>
      <c r="D165" s="144">
        <v>20</v>
      </c>
      <c r="E165" s="145">
        <v>4250</v>
      </c>
      <c r="G165" s="195"/>
      <c r="H165" s="193"/>
      <c r="I165" s="144">
        <v>14</v>
      </c>
      <c r="J165" s="149">
        <v>1300</v>
      </c>
      <c r="L165" s="195"/>
      <c r="M165" s="193"/>
      <c r="N165" s="144">
        <v>16</v>
      </c>
      <c r="O165" s="149">
        <v>3775</v>
      </c>
    </row>
    <row r="166" spans="2:15" x14ac:dyDescent="0.25">
      <c r="B166" s="195"/>
      <c r="C166" s="193"/>
      <c r="D166" s="144">
        <v>21</v>
      </c>
      <c r="E166" s="145">
        <v>1350</v>
      </c>
      <c r="G166" s="195"/>
      <c r="H166" s="193"/>
      <c r="I166" s="144">
        <v>15</v>
      </c>
      <c r="J166" s="149">
        <v>127.5</v>
      </c>
      <c r="L166" s="195"/>
      <c r="M166" s="193"/>
      <c r="N166" s="144">
        <v>17</v>
      </c>
      <c r="O166" s="149">
        <v>3366.6666666666665</v>
      </c>
    </row>
    <row r="167" spans="2:15" x14ac:dyDescent="0.25">
      <c r="B167" s="195"/>
      <c r="C167" s="193"/>
      <c r="D167" s="144">
        <v>22</v>
      </c>
      <c r="E167" s="145">
        <v>5050</v>
      </c>
      <c r="G167" s="195"/>
      <c r="H167" s="193"/>
      <c r="I167" s="144">
        <v>16</v>
      </c>
      <c r="J167" s="149">
        <v>1191</v>
      </c>
      <c r="L167" s="195"/>
      <c r="M167" s="193"/>
      <c r="N167" s="144">
        <v>18</v>
      </c>
      <c r="O167" s="149">
        <v>4400</v>
      </c>
    </row>
    <row r="168" spans="2:15" x14ac:dyDescent="0.25">
      <c r="B168" s="195"/>
      <c r="C168" s="193"/>
      <c r="D168" s="144">
        <v>23</v>
      </c>
      <c r="E168" s="145">
        <v>6930.5</v>
      </c>
      <c r="G168" s="195"/>
      <c r="H168" s="193"/>
      <c r="I168" s="144">
        <v>17</v>
      </c>
      <c r="J168" s="149">
        <v>325.25</v>
      </c>
      <c r="L168" s="195"/>
      <c r="M168" s="193"/>
      <c r="N168" s="144">
        <v>19</v>
      </c>
      <c r="O168" s="149">
        <v>3575</v>
      </c>
    </row>
    <row r="169" spans="2:15" x14ac:dyDescent="0.25">
      <c r="B169" s="195"/>
      <c r="C169" s="193"/>
      <c r="D169" s="144">
        <v>24</v>
      </c>
      <c r="E169" s="145">
        <v>1600</v>
      </c>
      <c r="G169" s="195"/>
      <c r="H169" s="193"/>
      <c r="I169" s="144">
        <v>18</v>
      </c>
      <c r="J169" s="149">
        <v>1125.25</v>
      </c>
      <c r="L169" s="195"/>
      <c r="M169" s="193"/>
      <c r="N169" s="144">
        <v>20</v>
      </c>
      <c r="O169" s="149">
        <v>900</v>
      </c>
    </row>
    <row r="170" spans="2:15" x14ac:dyDescent="0.25">
      <c r="B170" s="195"/>
      <c r="C170" s="193"/>
      <c r="D170" s="144">
        <v>25</v>
      </c>
      <c r="E170" s="145">
        <v>1400</v>
      </c>
      <c r="G170" s="195"/>
      <c r="H170" s="193"/>
      <c r="I170" s="144">
        <v>19</v>
      </c>
      <c r="J170" s="149">
        <v>823.14285714285711</v>
      </c>
      <c r="L170" s="195"/>
      <c r="M170" s="193"/>
      <c r="N170" s="144">
        <v>21</v>
      </c>
      <c r="O170" s="149">
        <v>4000</v>
      </c>
    </row>
    <row r="171" spans="2:15" x14ac:dyDescent="0.25">
      <c r="B171" s="195"/>
      <c r="C171" s="193"/>
      <c r="D171" s="144">
        <v>26</v>
      </c>
      <c r="E171" s="145">
        <v>2750</v>
      </c>
      <c r="G171" s="195"/>
      <c r="H171" s="193"/>
      <c r="I171" s="144">
        <v>20</v>
      </c>
      <c r="J171" s="149">
        <v>1700</v>
      </c>
      <c r="L171" s="195"/>
      <c r="M171" s="193"/>
      <c r="N171" s="144">
        <v>22</v>
      </c>
      <c r="O171" s="149">
        <v>500</v>
      </c>
    </row>
    <row r="172" spans="2:15" x14ac:dyDescent="0.25">
      <c r="B172" s="195"/>
      <c r="C172" s="193"/>
      <c r="D172" s="144">
        <v>27</v>
      </c>
      <c r="E172" s="145">
        <v>7366.666666666667</v>
      </c>
      <c r="G172" s="195"/>
      <c r="H172" s="193"/>
      <c r="I172" s="144">
        <v>21</v>
      </c>
      <c r="J172" s="149">
        <v>1016.6666666666666</v>
      </c>
      <c r="L172" s="195"/>
      <c r="M172" s="193"/>
      <c r="N172" s="144">
        <v>23</v>
      </c>
      <c r="O172" s="149">
        <v>400</v>
      </c>
    </row>
    <row r="173" spans="2:15" x14ac:dyDescent="0.25">
      <c r="B173" s="195"/>
      <c r="C173" s="193"/>
      <c r="D173" s="144">
        <v>28</v>
      </c>
      <c r="E173" s="145">
        <v>6877.7142857142853</v>
      </c>
      <c r="G173" s="195"/>
      <c r="H173" s="193"/>
      <c r="I173" s="144">
        <v>22</v>
      </c>
      <c r="J173" s="149">
        <v>702</v>
      </c>
      <c r="L173" s="195"/>
      <c r="M173" s="193"/>
      <c r="N173" s="144">
        <v>24</v>
      </c>
      <c r="O173" s="149">
        <v>800</v>
      </c>
    </row>
    <row r="174" spans="2:15" x14ac:dyDescent="0.25">
      <c r="B174" s="195"/>
      <c r="C174" s="193"/>
      <c r="D174" s="144">
        <v>29</v>
      </c>
      <c r="E174" s="145">
        <v>6605.625</v>
      </c>
      <c r="G174" s="195"/>
      <c r="H174" s="193"/>
      <c r="I174" s="144">
        <v>23</v>
      </c>
      <c r="J174" s="149">
        <v>681</v>
      </c>
      <c r="L174" s="195"/>
      <c r="M174" s="193"/>
      <c r="N174" s="144">
        <v>25</v>
      </c>
      <c r="O174" s="149">
        <v>1775</v>
      </c>
    </row>
    <row r="175" spans="2:15" x14ac:dyDescent="0.25">
      <c r="B175" s="195"/>
      <c r="C175" s="193"/>
      <c r="D175" s="144">
        <v>30</v>
      </c>
      <c r="E175" s="145">
        <v>8208.25</v>
      </c>
      <c r="G175" s="195"/>
      <c r="H175" s="193"/>
      <c r="I175" s="144">
        <v>24</v>
      </c>
      <c r="J175" s="149">
        <v>915.5</v>
      </c>
      <c r="L175" s="195"/>
      <c r="M175" s="193"/>
      <c r="N175" s="144">
        <v>26</v>
      </c>
      <c r="O175" s="149">
        <v>2450</v>
      </c>
    </row>
    <row r="176" spans="2:15" x14ac:dyDescent="0.25">
      <c r="B176" s="195"/>
      <c r="C176" s="193"/>
      <c r="D176" s="144">
        <v>31</v>
      </c>
      <c r="E176" s="145">
        <v>8200</v>
      </c>
      <c r="G176" s="195"/>
      <c r="H176" s="193"/>
      <c r="I176" s="144">
        <v>25</v>
      </c>
      <c r="J176" s="149">
        <v>563.55555555555554</v>
      </c>
      <c r="L176" s="195"/>
      <c r="M176" s="193"/>
      <c r="N176" s="144">
        <v>27</v>
      </c>
      <c r="O176" s="149">
        <v>5150</v>
      </c>
    </row>
    <row r="177" spans="2:15" x14ac:dyDescent="0.25">
      <c r="B177" s="195"/>
      <c r="C177" s="193" t="s">
        <v>12</v>
      </c>
      <c r="D177" s="144">
        <v>2</v>
      </c>
      <c r="E177" s="145">
        <v>1400</v>
      </c>
      <c r="G177" s="195"/>
      <c r="H177" s="193"/>
      <c r="I177" s="144">
        <v>26</v>
      </c>
      <c r="J177" s="149">
        <v>525.5</v>
      </c>
      <c r="L177" s="195"/>
      <c r="M177" s="193"/>
      <c r="N177" s="144">
        <v>28</v>
      </c>
      <c r="O177" s="149">
        <v>4000</v>
      </c>
    </row>
    <row r="178" spans="2:15" x14ac:dyDescent="0.25">
      <c r="B178" s="195"/>
      <c r="C178" s="193"/>
      <c r="D178" s="144">
        <v>3</v>
      </c>
      <c r="E178" s="145">
        <v>4000</v>
      </c>
      <c r="G178" s="195"/>
      <c r="H178" s="193"/>
      <c r="I178" s="144">
        <v>27</v>
      </c>
      <c r="J178" s="149">
        <v>775</v>
      </c>
      <c r="L178" s="195"/>
      <c r="M178" s="193"/>
      <c r="N178" s="144">
        <v>29</v>
      </c>
      <c r="O178" s="149">
        <v>2656</v>
      </c>
    </row>
    <row r="179" spans="2:15" x14ac:dyDescent="0.25">
      <c r="B179" s="195"/>
      <c r="C179" s="193"/>
      <c r="D179" s="144">
        <v>4</v>
      </c>
      <c r="E179" s="145">
        <v>9800</v>
      </c>
      <c r="G179" s="195"/>
      <c r="H179" s="193"/>
      <c r="I179" s="144">
        <v>28</v>
      </c>
      <c r="J179" s="149">
        <v>775</v>
      </c>
      <c r="L179" s="195"/>
      <c r="M179" s="193"/>
      <c r="N179" s="144">
        <v>30</v>
      </c>
      <c r="O179" s="149">
        <v>4766.666666666667</v>
      </c>
    </row>
    <row r="180" spans="2:15" x14ac:dyDescent="0.25">
      <c r="B180" s="195"/>
      <c r="C180" s="193"/>
      <c r="D180" s="144">
        <v>5</v>
      </c>
      <c r="E180" s="145">
        <v>1900</v>
      </c>
      <c r="G180" s="195"/>
      <c r="H180" s="193"/>
      <c r="I180" s="144">
        <v>29</v>
      </c>
      <c r="J180" s="149">
        <v>597</v>
      </c>
      <c r="L180" s="195"/>
      <c r="M180" s="193" t="s">
        <v>8</v>
      </c>
      <c r="N180" s="144">
        <v>2</v>
      </c>
      <c r="O180" s="149">
        <v>7500</v>
      </c>
    </row>
    <row r="181" spans="2:15" x14ac:dyDescent="0.25">
      <c r="B181" s="195"/>
      <c r="C181" s="193"/>
      <c r="D181" s="144">
        <v>6</v>
      </c>
      <c r="E181" s="145">
        <v>25985.714285714286</v>
      </c>
      <c r="G181" s="195"/>
      <c r="H181" s="193"/>
      <c r="I181" s="144">
        <v>30</v>
      </c>
      <c r="J181" s="149">
        <v>1458.2727272727273</v>
      </c>
      <c r="L181" s="195"/>
      <c r="M181" s="193"/>
      <c r="N181" s="144">
        <v>5</v>
      </c>
      <c r="O181" s="149">
        <v>2000</v>
      </c>
    </row>
    <row r="182" spans="2:15" x14ac:dyDescent="0.25">
      <c r="B182" s="195"/>
      <c r="C182" s="193"/>
      <c r="D182" s="144">
        <v>7</v>
      </c>
      <c r="E182" s="145">
        <v>2000</v>
      </c>
      <c r="G182" s="195"/>
      <c r="H182" s="193" t="s">
        <v>8</v>
      </c>
      <c r="I182" s="144">
        <v>1</v>
      </c>
      <c r="J182" s="149">
        <v>575.25</v>
      </c>
      <c r="L182" s="195"/>
      <c r="M182" s="193"/>
      <c r="N182" s="144">
        <v>6</v>
      </c>
      <c r="O182" s="149">
        <v>6000</v>
      </c>
    </row>
    <row r="183" spans="2:15" x14ac:dyDescent="0.25">
      <c r="B183" s="195"/>
      <c r="C183" s="193"/>
      <c r="D183" s="144">
        <v>8</v>
      </c>
      <c r="E183" s="145">
        <v>3000</v>
      </c>
      <c r="G183" s="195"/>
      <c r="H183" s="193"/>
      <c r="I183" s="144">
        <v>2</v>
      </c>
      <c r="J183" s="149">
        <v>576</v>
      </c>
      <c r="L183" s="195"/>
      <c r="M183" s="193"/>
      <c r="N183" s="144">
        <v>7</v>
      </c>
      <c r="O183" s="149">
        <v>6000</v>
      </c>
    </row>
    <row r="184" spans="2:15" x14ac:dyDescent="0.25">
      <c r="B184" s="195"/>
      <c r="C184" s="193"/>
      <c r="D184" s="144">
        <v>9</v>
      </c>
      <c r="E184" s="145">
        <v>2000</v>
      </c>
      <c r="G184" s="195"/>
      <c r="H184" s="193"/>
      <c r="I184" s="144">
        <v>3</v>
      </c>
      <c r="J184" s="149">
        <v>289.25</v>
      </c>
      <c r="L184" s="195"/>
      <c r="M184" s="193"/>
      <c r="N184" s="144">
        <v>8</v>
      </c>
      <c r="O184" s="149">
        <v>2000</v>
      </c>
    </row>
    <row r="185" spans="2:15" x14ac:dyDescent="0.25">
      <c r="B185" s="195"/>
      <c r="C185" s="193"/>
      <c r="D185" s="144">
        <v>10</v>
      </c>
      <c r="E185" s="145">
        <v>2000</v>
      </c>
      <c r="G185" s="195"/>
      <c r="H185" s="193"/>
      <c r="I185" s="144">
        <v>4</v>
      </c>
      <c r="J185" s="149">
        <v>320.66666666666669</v>
      </c>
      <c r="L185" s="195"/>
      <c r="M185" s="193"/>
      <c r="N185" s="144">
        <v>9</v>
      </c>
      <c r="O185" s="149">
        <v>7400</v>
      </c>
    </row>
    <row r="186" spans="2:15" x14ac:dyDescent="0.25">
      <c r="B186" s="195"/>
      <c r="C186" s="193"/>
      <c r="D186" s="144">
        <v>11</v>
      </c>
      <c r="E186" s="145">
        <v>4173</v>
      </c>
      <c r="G186" s="195"/>
      <c r="H186" s="193"/>
      <c r="I186" s="144">
        <v>5</v>
      </c>
      <c r="J186" s="149">
        <v>322.33333333333331</v>
      </c>
      <c r="L186" s="195"/>
      <c r="M186" s="193"/>
      <c r="N186" s="144">
        <v>10</v>
      </c>
      <c r="O186" s="149">
        <v>1020</v>
      </c>
    </row>
    <row r="187" spans="2:15" x14ac:dyDescent="0.25">
      <c r="B187" s="195"/>
      <c r="C187" s="193"/>
      <c r="D187" s="144">
        <v>12</v>
      </c>
      <c r="E187" s="145">
        <v>4309.5</v>
      </c>
      <c r="G187" s="195"/>
      <c r="H187" s="193"/>
      <c r="I187" s="144">
        <v>6</v>
      </c>
      <c r="J187" s="149">
        <v>595.75</v>
      </c>
      <c r="L187" s="195"/>
      <c r="M187" s="193"/>
      <c r="N187" s="144">
        <v>11</v>
      </c>
      <c r="O187" s="149">
        <v>1000</v>
      </c>
    </row>
    <row r="188" spans="2:15" x14ac:dyDescent="0.25">
      <c r="B188" s="195"/>
      <c r="C188" s="193"/>
      <c r="D188" s="144">
        <v>13</v>
      </c>
      <c r="E188" s="145">
        <v>6714.75</v>
      </c>
      <c r="G188" s="195"/>
      <c r="H188" s="193"/>
      <c r="I188" s="144">
        <v>7</v>
      </c>
      <c r="J188" s="149">
        <v>294.125</v>
      </c>
      <c r="L188" s="195"/>
      <c r="M188" s="193"/>
      <c r="N188" s="144">
        <v>13</v>
      </c>
      <c r="O188" s="149">
        <v>2800</v>
      </c>
    </row>
    <row r="189" spans="2:15" x14ac:dyDescent="0.25">
      <c r="B189" s="195"/>
      <c r="C189" s="193"/>
      <c r="D189" s="144">
        <v>14</v>
      </c>
      <c r="E189" s="145">
        <v>2475</v>
      </c>
      <c r="G189" s="195"/>
      <c r="H189" s="193"/>
      <c r="I189" s="144">
        <v>8</v>
      </c>
      <c r="J189" s="149">
        <v>395.5</v>
      </c>
      <c r="L189" s="195"/>
      <c r="M189" s="193"/>
      <c r="N189" s="144">
        <v>14</v>
      </c>
      <c r="O189" s="149">
        <v>1000</v>
      </c>
    </row>
    <row r="190" spans="2:15" x14ac:dyDescent="0.25">
      <c r="B190" s="195"/>
      <c r="C190" s="193"/>
      <c r="D190" s="144">
        <v>16</v>
      </c>
      <c r="E190" s="145">
        <v>1400</v>
      </c>
      <c r="G190" s="195"/>
      <c r="H190" s="193"/>
      <c r="I190" s="144">
        <v>9</v>
      </c>
      <c r="J190" s="149">
        <v>562.44444444444446</v>
      </c>
      <c r="L190" s="195"/>
      <c r="M190" s="193"/>
      <c r="N190" s="144">
        <v>15</v>
      </c>
      <c r="O190" s="149">
        <v>1500</v>
      </c>
    </row>
    <row r="191" spans="2:15" x14ac:dyDescent="0.25">
      <c r="B191" s="195"/>
      <c r="C191" s="193"/>
      <c r="D191" s="144">
        <v>17</v>
      </c>
      <c r="E191" s="145">
        <v>5066</v>
      </c>
      <c r="G191" s="195"/>
      <c r="H191" s="193"/>
      <c r="I191" s="144">
        <v>10</v>
      </c>
      <c r="J191" s="149">
        <v>529.6</v>
      </c>
      <c r="L191" s="195"/>
      <c r="M191" s="193"/>
      <c r="N191" s="144">
        <v>16</v>
      </c>
      <c r="O191" s="149">
        <v>2000</v>
      </c>
    </row>
    <row r="192" spans="2:15" x14ac:dyDescent="0.25">
      <c r="B192" s="195"/>
      <c r="C192" s="193"/>
      <c r="D192" s="144">
        <v>18</v>
      </c>
      <c r="E192" s="145">
        <v>6962.833333333333</v>
      </c>
      <c r="G192" s="195"/>
      <c r="H192" s="193"/>
      <c r="I192" s="144">
        <v>11</v>
      </c>
      <c r="J192" s="149">
        <v>1800</v>
      </c>
      <c r="L192" s="195"/>
      <c r="M192" s="193"/>
      <c r="N192" s="144">
        <v>17</v>
      </c>
      <c r="O192" s="149">
        <v>3000</v>
      </c>
    </row>
    <row r="193" spans="2:15" x14ac:dyDescent="0.25">
      <c r="B193" s="195"/>
      <c r="C193" s="193"/>
      <c r="D193" s="144">
        <v>19</v>
      </c>
      <c r="E193" s="145">
        <v>3875</v>
      </c>
      <c r="G193" s="195"/>
      <c r="H193" s="193"/>
      <c r="I193" s="144">
        <v>12</v>
      </c>
      <c r="J193" s="149">
        <v>2141.1666666666665</v>
      </c>
      <c r="L193" s="195"/>
      <c r="M193" s="193"/>
      <c r="N193" s="144">
        <v>21</v>
      </c>
      <c r="O193" s="149">
        <v>4000</v>
      </c>
    </row>
    <row r="194" spans="2:15" x14ac:dyDescent="0.25">
      <c r="B194" s="195"/>
      <c r="C194" s="193"/>
      <c r="D194" s="144">
        <v>20</v>
      </c>
      <c r="E194" s="145">
        <v>1200</v>
      </c>
      <c r="G194" s="195"/>
      <c r="H194" s="193"/>
      <c r="I194" s="144">
        <v>13</v>
      </c>
      <c r="J194" s="149">
        <v>478.2</v>
      </c>
      <c r="L194" s="195"/>
      <c r="M194" s="193"/>
      <c r="N194" s="144">
        <v>22</v>
      </c>
      <c r="O194" s="149">
        <v>2850</v>
      </c>
    </row>
    <row r="195" spans="2:15" x14ac:dyDescent="0.25">
      <c r="B195" s="195"/>
      <c r="C195" s="193"/>
      <c r="D195" s="144">
        <v>21</v>
      </c>
      <c r="E195" s="145">
        <v>3018</v>
      </c>
      <c r="G195" s="195"/>
      <c r="H195" s="193"/>
      <c r="I195" s="144">
        <v>14</v>
      </c>
      <c r="J195" s="149">
        <v>2342.25</v>
      </c>
      <c r="L195" s="195"/>
      <c r="M195" s="193"/>
      <c r="N195" s="144">
        <v>23</v>
      </c>
      <c r="O195" s="149">
        <v>1400</v>
      </c>
    </row>
    <row r="196" spans="2:15" x14ac:dyDescent="0.25">
      <c r="B196" s="195"/>
      <c r="C196" s="193"/>
      <c r="D196" s="144">
        <v>22</v>
      </c>
      <c r="E196" s="145">
        <v>1150</v>
      </c>
      <c r="G196" s="195"/>
      <c r="H196" s="193"/>
      <c r="I196" s="144">
        <v>15</v>
      </c>
      <c r="J196" s="149">
        <v>1482.6666666666667</v>
      </c>
      <c r="L196" s="195"/>
      <c r="M196" s="193"/>
      <c r="N196" s="144">
        <v>24</v>
      </c>
      <c r="O196" s="149">
        <v>1600</v>
      </c>
    </row>
    <row r="197" spans="2:15" x14ac:dyDescent="0.25">
      <c r="B197" s="195"/>
      <c r="C197" s="193"/>
      <c r="D197" s="144">
        <v>23</v>
      </c>
      <c r="E197" s="145">
        <v>3566.6666666666665</v>
      </c>
      <c r="G197" s="195"/>
      <c r="H197" s="193"/>
      <c r="I197" s="144">
        <v>16</v>
      </c>
      <c r="J197" s="149">
        <v>1411.2</v>
      </c>
      <c r="L197" s="195"/>
      <c r="M197" s="193"/>
      <c r="N197" s="144">
        <v>25</v>
      </c>
      <c r="O197" s="149">
        <v>750</v>
      </c>
    </row>
    <row r="198" spans="2:15" x14ac:dyDescent="0.25">
      <c r="B198" s="195"/>
      <c r="C198" s="193"/>
      <c r="D198" s="144">
        <v>24</v>
      </c>
      <c r="E198" s="145">
        <v>4100</v>
      </c>
      <c r="G198" s="195"/>
      <c r="H198" s="193"/>
      <c r="I198" s="144">
        <v>17</v>
      </c>
      <c r="J198" s="149">
        <v>1256.5</v>
      </c>
      <c r="L198" s="195"/>
      <c r="M198" s="193"/>
      <c r="N198" s="144">
        <v>26</v>
      </c>
      <c r="O198" s="149">
        <v>4603.333333333333</v>
      </c>
    </row>
    <row r="199" spans="2:15" x14ac:dyDescent="0.25">
      <c r="B199" s="195"/>
      <c r="C199" s="193"/>
      <c r="D199" s="144">
        <v>25</v>
      </c>
      <c r="E199" s="145">
        <v>3284.5</v>
      </c>
      <c r="G199" s="195"/>
      <c r="H199" s="193"/>
      <c r="I199" s="144">
        <v>18</v>
      </c>
      <c r="J199" s="149">
        <v>263.33333333333331</v>
      </c>
      <c r="L199" s="195"/>
      <c r="M199" s="193"/>
      <c r="N199" s="144">
        <v>27</v>
      </c>
      <c r="O199" s="149">
        <v>4250</v>
      </c>
    </row>
    <row r="200" spans="2:15" x14ac:dyDescent="0.25">
      <c r="B200" s="195"/>
      <c r="C200" s="193"/>
      <c r="D200" s="144">
        <v>26</v>
      </c>
      <c r="E200" s="145">
        <v>2305.0769230769229</v>
      </c>
      <c r="G200" s="195"/>
      <c r="H200" s="193"/>
      <c r="I200" s="144">
        <v>19</v>
      </c>
      <c r="J200" s="149">
        <v>386.33333333333331</v>
      </c>
      <c r="L200" s="195"/>
      <c r="M200" s="193"/>
      <c r="N200" s="144">
        <v>28</v>
      </c>
      <c r="O200" s="149">
        <v>3750</v>
      </c>
    </row>
    <row r="201" spans="2:15" x14ac:dyDescent="0.25">
      <c r="B201" s="195"/>
      <c r="C201" s="193"/>
      <c r="D201" s="144">
        <v>27</v>
      </c>
      <c r="E201" s="145">
        <v>3447.7857142857142</v>
      </c>
      <c r="G201" s="195"/>
      <c r="H201" s="193"/>
      <c r="I201" s="144">
        <v>20</v>
      </c>
      <c r="J201" s="149">
        <v>2881.6666666666665</v>
      </c>
      <c r="L201" s="195"/>
      <c r="M201" s="193"/>
      <c r="N201" s="144">
        <v>29</v>
      </c>
      <c r="O201" s="149">
        <v>3500</v>
      </c>
    </row>
    <row r="202" spans="2:15" x14ac:dyDescent="0.25">
      <c r="B202" s="195"/>
      <c r="C202" s="193"/>
      <c r="D202" s="144">
        <v>28</v>
      </c>
      <c r="E202" s="145">
        <v>7458.25</v>
      </c>
      <c r="G202" s="195"/>
      <c r="H202" s="193"/>
      <c r="I202" s="144">
        <v>21</v>
      </c>
      <c r="J202" s="149">
        <v>2506.4166666666665</v>
      </c>
      <c r="L202" s="195"/>
      <c r="M202" s="193"/>
      <c r="N202" s="144">
        <v>30</v>
      </c>
      <c r="O202" s="149">
        <v>7500</v>
      </c>
    </row>
    <row r="203" spans="2:15" x14ac:dyDescent="0.25">
      <c r="B203" s="195"/>
      <c r="C203" s="193"/>
      <c r="D203" s="144">
        <v>29</v>
      </c>
      <c r="E203" s="145">
        <v>2981.2</v>
      </c>
      <c r="G203" s="195"/>
      <c r="H203" s="193"/>
      <c r="I203" s="144">
        <v>22</v>
      </c>
      <c r="J203" s="149">
        <v>847.75</v>
      </c>
      <c r="L203" s="195"/>
      <c r="M203" s="193"/>
      <c r="N203" s="144">
        <v>31</v>
      </c>
      <c r="O203" s="149">
        <v>5000</v>
      </c>
    </row>
    <row r="204" spans="2:15" x14ac:dyDescent="0.25">
      <c r="B204" s="195"/>
      <c r="C204" s="193"/>
      <c r="D204" s="144">
        <v>30</v>
      </c>
      <c r="E204" s="145">
        <v>2122.3529411764707</v>
      </c>
      <c r="G204" s="195"/>
      <c r="H204" s="193"/>
      <c r="I204" s="144">
        <v>23</v>
      </c>
      <c r="J204" s="149">
        <v>1039.4000000000001</v>
      </c>
      <c r="L204" s="195"/>
      <c r="M204" s="193" t="s">
        <v>9</v>
      </c>
      <c r="N204" s="144">
        <v>1</v>
      </c>
      <c r="O204" s="149">
        <v>2455</v>
      </c>
    </row>
    <row r="205" spans="2:15" x14ac:dyDescent="0.25">
      <c r="B205" s="195"/>
      <c r="C205" s="193" t="s">
        <v>13</v>
      </c>
      <c r="D205" s="144">
        <v>1</v>
      </c>
      <c r="E205" s="145">
        <v>1344.3333333333333</v>
      </c>
      <c r="G205" s="195"/>
      <c r="H205" s="193"/>
      <c r="I205" s="144">
        <v>24</v>
      </c>
      <c r="J205" s="149">
        <v>1345.8</v>
      </c>
      <c r="L205" s="195"/>
      <c r="M205" s="193"/>
      <c r="N205" s="144">
        <v>2</v>
      </c>
      <c r="O205" s="149">
        <v>8500</v>
      </c>
    </row>
    <row r="206" spans="2:15" x14ac:dyDescent="0.25">
      <c r="B206" s="195"/>
      <c r="C206" s="193"/>
      <c r="D206" s="144">
        <v>2</v>
      </c>
      <c r="E206" s="145">
        <v>4402.3999999999996</v>
      </c>
      <c r="G206" s="195"/>
      <c r="H206" s="193"/>
      <c r="I206" s="144">
        <v>25</v>
      </c>
      <c r="J206" s="149">
        <v>1051.4285714285713</v>
      </c>
      <c r="L206" s="195"/>
      <c r="M206" s="193"/>
      <c r="N206" s="144">
        <v>3</v>
      </c>
      <c r="O206" s="149">
        <v>3125</v>
      </c>
    </row>
    <row r="207" spans="2:15" x14ac:dyDescent="0.25">
      <c r="B207" s="195"/>
      <c r="C207" s="193"/>
      <c r="D207" s="144">
        <v>3</v>
      </c>
      <c r="E207" s="145">
        <v>3416.6666666666665</v>
      </c>
      <c r="G207" s="195"/>
      <c r="H207" s="193"/>
      <c r="I207" s="144">
        <v>26</v>
      </c>
      <c r="J207" s="149">
        <v>1526.4</v>
      </c>
      <c r="L207" s="195"/>
      <c r="M207" s="193"/>
      <c r="N207" s="144">
        <v>4</v>
      </c>
      <c r="O207" s="149">
        <v>3845</v>
      </c>
    </row>
    <row r="208" spans="2:15" x14ac:dyDescent="0.25">
      <c r="B208" s="195"/>
      <c r="C208" s="193"/>
      <c r="D208" s="144">
        <v>4</v>
      </c>
      <c r="E208" s="145">
        <v>12287.5</v>
      </c>
      <c r="G208" s="195"/>
      <c r="H208" s="193"/>
      <c r="I208" s="144">
        <v>27</v>
      </c>
      <c r="J208" s="149">
        <v>1332.2</v>
      </c>
      <c r="L208" s="195"/>
      <c r="M208" s="193"/>
      <c r="N208" s="144">
        <v>5</v>
      </c>
      <c r="O208" s="149">
        <v>6000</v>
      </c>
    </row>
    <row r="209" spans="2:15" x14ac:dyDescent="0.25">
      <c r="B209" s="195"/>
      <c r="C209" s="193"/>
      <c r="D209" s="144">
        <v>5</v>
      </c>
      <c r="E209" s="145">
        <v>11666.666666666666</v>
      </c>
      <c r="G209" s="195"/>
      <c r="H209" s="193"/>
      <c r="I209" s="144">
        <v>28</v>
      </c>
      <c r="J209" s="149">
        <v>1975.8333333333333</v>
      </c>
      <c r="L209" s="195"/>
      <c r="M209" s="193"/>
      <c r="N209" s="144">
        <v>6</v>
      </c>
      <c r="O209" s="149">
        <v>3256</v>
      </c>
    </row>
    <row r="210" spans="2:15" x14ac:dyDescent="0.25">
      <c r="B210" s="195"/>
      <c r="C210" s="193"/>
      <c r="D210" s="144">
        <v>6</v>
      </c>
      <c r="E210" s="145">
        <v>17000</v>
      </c>
      <c r="G210" s="195"/>
      <c r="H210" s="193"/>
      <c r="I210" s="144">
        <v>29</v>
      </c>
      <c r="J210" s="149">
        <v>1911.6666666666667</v>
      </c>
      <c r="L210" s="195"/>
      <c r="M210" s="193"/>
      <c r="N210" s="144">
        <v>7</v>
      </c>
      <c r="O210" s="149">
        <v>5262.5</v>
      </c>
    </row>
    <row r="211" spans="2:15" x14ac:dyDescent="0.25">
      <c r="B211" s="195"/>
      <c r="C211" s="193"/>
      <c r="D211" s="144">
        <v>9</v>
      </c>
      <c r="E211" s="145">
        <v>1000</v>
      </c>
      <c r="G211" s="195"/>
      <c r="H211" s="193"/>
      <c r="I211" s="144">
        <v>30</v>
      </c>
      <c r="J211" s="149">
        <v>2523.4615384615386</v>
      </c>
      <c r="L211" s="195"/>
      <c r="M211" s="193"/>
      <c r="N211" s="144">
        <v>8</v>
      </c>
      <c r="O211" s="149">
        <v>5900</v>
      </c>
    </row>
    <row r="212" spans="2:15" x14ac:dyDescent="0.25">
      <c r="B212" s="195"/>
      <c r="C212" s="193"/>
      <c r="D212" s="144">
        <v>10</v>
      </c>
      <c r="E212" s="145">
        <v>5898.4</v>
      </c>
      <c r="G212" s="195"/>
      <c r="H212" s="193"/>
      <c r="I212" s="144">
        <v>31</v>
      </c>
      <c r="J212" s="149">
        <v>1387.4285714285713</v>
      </c>
      <c r="L212" s="195"/>
      <c r="M212" s="193"/>
      <c r="N212" s="144">
        <v>9</v>
      </c>
      <c r="O212" s="149">
        <v>2766.6666666666665</v>
      </c>
    </row>
    <row r="213" spans="2:15" x14ac:dyDescent="0.25">
      <c r="B213" s="195"/>
      <c r="C213" s="193"/>
      <c r="D213" s="144">
        <v>11</v>
      </c>
      <c r="E213" s="145">
        <v>9000</v>
      </c>
      <c r="G213" s="195"/>
      <c r="H213" s="193" t="s">
        <v>9</v>
      </c>
      <c r="I213" s="144">
        <v>1</v>
      </c>
      <c r="J213" s="149">
        <v>1075.5</v>
      </c>
      <c r="L213" s="195"/>
      <c r="M213" s="193"/>
      <c r="N213" s="144">
        <v>10</v>
      </c>
      <c r="O213" s="149">
        <v>2140</v>
      </c>
    </row>
    <row r="214" spans="2:15" x14ac:dyDescent="0.25">
      <c r="B214" s="195"/>
      <c r="C214" s="193"/>
      <c r="D214" s="144">
        <v>13</v>
      </c>
      <c r="E214" s="145">
        <v>4700</v>
      </c>
      <c r="G214" s="195"/>
      <c r="H214" s="193"/>
      <c r="I214" s="144">
        <v>2</v>
      </c>
      <c r="J214" s="149">
        <v>1048.625</v>
      </c>
      <c r="L214" s="195"/>
      <c r="M214" s="193"/>
      <c r="N214" s="144">
        <v>11</v>
      </c>
      <c r="O214" s="149">
        <v>2812.5</v>
      </c>
    </row>
    <row r="215" spans="2:15" x14ac:dyDescent="0.25">
      <c r="B215" s="195"/>
      <c r="C215" s="193"/>
      <c r="D215" s="144">
        <v>14</v>
      </c>
      <c r="E215" s="145">
        <v>3000</v>
      </c>
      <c r="G215" s="195"/>
      <c r="H215" s="193"/>
      <c r="I215" s="144">
        <v>3</v>
      </c>
      <c r="J215" s="149">
        <v>965.71428571428567</v>
      </c>
      <c r="L215" s="195"/>
      <c r="M215" s="193"/>
      <c r="N215" s="144">
        <v>12</v>
      </c>
      <c r="O215" s="149">
        <v>4519</v>
      </c>
    </row>
    <row r="216" spans="2:15" x14ac:dyDescent="0.25">
      <c r="B216" s="195"/>
      <c r="C216" s="193"/>
      <c r="D216" s="144">
        <v>15</v>
      </c>
      <c r="E216" s="145">
        <v>3950</v>
      </c>
      <c r="G216" s="195"/>
      <c r="H216" s="193"/>
      <c r="I216" s="144">
        <v>4</v>
      </c>
      <c r="J216" s="149">
        <v>1468.6</v>
      </c>
      <c r="L216" s="195"/>
      <c r="M216" s="193"/>
      <c r="N216" s="144">
        <v>13</v>
      </c>
      <c r="O216" s="149">
        <v>3025</v>
      </c>
    </row>
    <row r="217" spans="2:15" x14ac:dyDescent="0.25">
      <c r="B217" s="195"/>
      <c r="C217" s="193"/>
      <c r="D217" s="144">
        <v>16</v>
      </c>
      <c r="E217" s="145">
        <v>3550</v>
      </c>
      <c r="G217" s="195"/>
      <c r="H217" s="193"/>
      <c r="I217" s="144">
        <v>5</v>
      </c>
      <c r="J217" s="149">
        <v>822.28571428571433</v>
      </c>
      <c r="L217" s="195"/>
      <c r="M217" s="193"/>
      <c r="N217" s="144">
        <v>14</v>
      </c>
      <c r="O217" s="149">
        <v>2300</v>
      </c>
    </row>
    <row r="218" spans="2:15" x14ac:dyDescent="0.25">
      <c r="B218" s="195"/>
      <c r="C218" s="193"/>
      <c r="D218" s="144">
        <v>17</v>
      </c>
      <c r="E218" s="145">
        <v>3366.6666666666665</v>
      </c>
      <c r="G218" s="195"/>
      <c r="H218" s="193"/>
      <c r="I218" s="144">
        <v>6</v>
      </c>
      <c r="J218" s="149">
        <v>605.6</v>
      </c>
      <c r="L218" s="195"/>
      <c r="M218" s="193"/>
      <c r="N218" s="144">
        <v>15</v>
      </c>
      <c r="O218" s="149">
        <v>7666.666666666667</v>
      </c>
    </row>
    <row r="219" spans="2:15" x14ac:dyDescent="0.25">
      <c r="B219" s="195"/>
      <c r="C219" s="193"/>
      <c r="D219" s="144">
        <v>18</v>
      </c>
      <c r="E219" s="145">
        <v>8200</v>
      </c>
      <c r="G219" s="195"/>
      <c r="H219" s="193"/>
      <c r="I219" s="144">
        <v>7</v>
      </c>
      <c r="J219" s="149">
        <v>1233.3333333333333</v>
      </c>
      <c r="L219" s="195"/>
      <c r="M219" s="193"/>
      <c r="N219" s="144">
        <v>16</v>
      </c>
      <c r="O219" s="149">
        <v>5550</v>
      </c>
    </row>
    <row r="220" spans="2:15" x14ac:dyDescent="0.25">
      <c r="B220" s="195"/>
      <c r="C220" s="193"/>
      <c r="D220" s="144">
        <v>19</v>
      </c>
      <c r="E220" s="145">
        <v>10000</v>
      </c>
      <c r="G220" s="195"/>
      <c r="H220" s="193"/>
      <c r="I220" s="144">
        <v>8</v>
      </c>
      <c r="J220" s="149">
        <v>730</v>
      </c>
      <c r="L220" s="195"/>
      <c r="M220" s="193"/>
      <c r="N220" s="144">
        <v>17</v>
      </c>
      <c r="O220" s="149">
        <v>3060</v>
      </c>
    </row>
    <row r="221" spans="2:15" x14ac:dyDescent="0.25">
      <c r="B221" s="195"/>
      <c r="C221" s="193"/>
      <c r="D221" s="144">
        <v>20</v>
      </c>
      <c r="E221" s="145">
        <v>5578</v>
      </c>
      <c r="G221" s="195"/>
      <c r="H221" s="193"/>
      <c r="I221" s="144">
        <v>9</v>
      </c>
      <c r="J221" s="149">
        <v>1192.125</v>
      </c>
      <c r="L221" s="195"/>
      <c r="M221" s="193"/>
      <c r="N221" s="144">
        <v>18</v>
      </c>
      <c r="O221" s="149">
        <v>5250</v>
      </c>
    </row>
    <row r="222" spans="2:15" x14ac:dyDescent="0.25">
      <c r="B222" s="195"/>
      <c r="C222" s="193"/>
      <c r="D222" s="144">
        <v>21</v>
      </c>
      <c r="E222" s="145">
        <v>2600</v>
      </c>
      <c r="G222" s="195"/>
      <c r="H222" s="193"/>
      <c r="I222" s="144">
        <v>10</v>
      </c>
      <c r="J222" s="149">
        <v>2033.5</v>
      </c>
      <c r="L222" s="195"/>
      <c r="M222" s="193"/>
      <c r="N222" s="144">
        <v>19</v>
      </c>
      <c r="O222" s="149">
        <v>5342.5</v>
      </c>
    </row>
    <row r="223" spans="2:15" x14ac:dyDescent="0.25">
      <c r="B223" s="195"/>
      <c r="C223" s="193"/>
      <c r="D223" s="144">
        <v>22</v>
      </c>
      <c r="E223" s="145">
        <v>9425</v>
      </c>
      <c r="G223" s="195"/>
      <c r="H223" s="193"/>
      <c r="I223" s="144">
        <v>11</v>
      </c>
      <c r="J223" s="149">
        <v>2660.5714285714284</v>
      </c>
      <c r="L223" s="195"/>
      <c r="M223" s="193"/>
      <c r="N223" s="144">
        <v>20</v>
      </c>
      <c r="O223" s="149">
        <v>5500</v>
      </c>
    </row>
    <row r="224" spans="2:15" x14ac:dyDescent="0.25">
      <c r="B224" s="195"/>
      <c r="C224" s="193"/>
      <c r="D224" s="144">
        <v>23</v>
      </c>
      <c r="E224" s="145">
        <v>3017</v>
      </c>
      <c r="G224" s="195"/>
      <c r="H224" s="193"/>
      <c r="I224" s="144">
        <v>12</v>
      </c>
      <c r="J224" s="149">
        <v>1450</v>
      </c>
      <c r="L224" s="195"/>
      <c r="M224" s="193"/>
      <c r="N224" s="144">
        <v>21</v>
      </c>
      <c r="O224" s="149">
        <v>600</v>
      </c>
    </row>
    <row r="225" spans="2:15" x14ac:dyDescent="0.25">
      <c r="B225" s="195"/>
      <c r="C225" s="193"/>
      <c r="D225" s="144">
        <v>28</v>
      </c>
      <c r="E225" s="145">
        <v>2000</v>
      </c>
      <c r="G225" s="195"/>
      <c r="H225" s="193"/>
      <c r="I225" s="144">
        <v>13</v>
      </c>
      <c r="J225" s="149">
        <v>1207.8333333333333</v>
      </c>
      <c r="L225" s="195"/>
      <c r="M225" s="193"/>
      <c r="N225" s="144">
        <v>28</v>
      </c>
      <c r="O225" s="149">
        <v>1500</v>
      </c>
    </row>
    <row r="226" spans="2:15" x14ac:dyDescent="0.25">
      <c r="B226" s="195"/>
      <c r="C226" s="193"/>
      <c r="D226" s="144">
        <v>29</v>
      </c>
      <c r="E226" s="145">
        <v>5900</v>
      </c>
      <c r="G226" s="195"/>
      <c r="H226" s="193"/>
      <c r="I226" s="144">
        <v>14</v>
      </c>
      <c r="J226" s="149">
        <v>1896.8181818181818</v>
      </c>
      <c r="L226" s="195"/>
      <c r="M226" s="193"/>
      <c r="N226" s="144">
        <v>29</v>
      </c>
      <c r="O226" s="149">
        <v>4225</v>
      </c>
    </row>
    <row r="227" spans="2:15" x14ac:dyDescent="0.25">
      <c r="B227" s="195"/>
      <c r="C227" s="193"/>
      <c r="D227" s="144">
        <v>30</v>
      </c>
      <c r="E227" s="145">
        <v>4600</v>
      </c>
      <c r="G227" s="195"/>
      <c r="H227" s="193"/>
      <c r="I227" s="144">
        <v>15</v>
      </c>
      <c r="J227" s="149">
        <v>1279.1666666666667</v>
      </c>
      <c r="L227" s="195"/>
      <c r="M227" s="193"/>
      <c r="N227" s="144">
        <v>30</v>
      </c>
      <c r="O227" s="149">
        <v>12900</v>
      </c>
    </row>
    <row r="228" spans="2:15" ht="15.75" thickBot="1" x14ac:dyDescent="0.3">
      <c r="B228" s="196"/>
      <c r="C228" s="199"/>
      <c r="D228" s="146">
        <v>31</v>
      </c>
      <c r="E228" s="147">
        <v>8250</v>
      </c>
      <c r="G228" s="195"/>
      <c r="H228" s="193"/>
      <c r="I228" s="144">
        <v>16</v>
      </c>
      <c r="J228" s="149">
        <v>965.8</v>
      </c>
      <c r="L228" s="195"/>
      <c r="M228" s="193"/>
      <c r="N228" s="144">
        <v>31</v>
      </c>
      <c r="O228" s="149">
        <v>27000</v>
      </c>
    </row>
    <row r="229" spans="2:15" x14ac:dyDescent="0.25">
      <c r="B229"/>
      <c r="C229"/>
      <c r="D229"/>
      <c r="E229"/>
      <c r="G229" s="195"/>
      <c r="H229" s="193"/>
      <c r="I229" s="144">
        <v>17</v>
      </c>
      <c r="J229" s="149">
        <v>1583.0833333333333</v>
      </c>
      <c r="L229" s="195"/>
      <c r="M229" s="193" t="s">
        <v>10</v>
      </c>
      <c r="N229" s="144">
        <v>1</v>
      </c>
      <c r="O229" s="149">
        <v>12900</v>
      </c>
    </row>
    <row r="230" spans="2:15" x14ac:dyDescent="0.25">
      <c r="B230"/>
      <c r="C230"/>
      <c r="D230"/>
      <c r="E230"/>
      <c r="G230" s="195"/>
      <c r="H230" s="193"/>
      <c r="I230" s="144">
        <v>18</v>
      </c>
      <c r="J230" s="149">
        <v>633</v>
      </c>
      <c r="L230" s="195"/>
      <c r="M230" s="193"/>
      <c r="N230" s="144">
        <v>2</v>
      </c>
      <c r="O230" s="149">
        <v>6500</v>
      </c>
    </row>
    <row r="231" spans="2:15" x14ac:dyDescent="0.25">
      <c r="B231"/>
      <c r="C231"/>
      <c r="D231"/>
      <c r="E231"/>
      <c r="G231" s="195"/>
      <c r="H231" s="193"/>
      <c r="I231" s="144">
        <v>19</v>
      </c>
      <c r="J231" s="149">
        <v>1063</v>
      </c>
      <c r="L231" s="195"/>
      <c r="M231" s="193"/>
      <c r="N231" s="144">
        <v>3</v>
      </c>
      <c r="O231" s="149">
        <v>3250</v>
      </c>
    </row>
    <row r="232" spans="2:15" x14ac:dyDescent="0.25">
      <c r="B232"/>
      <c r="C232"/>
      <c r="D232"/>
      <c r="E232"/>
      <c r="G232" s="195"/>
      <c r="H232" s="193"/>
      <c r="I232" s="144">
        <v>20</v>
      </c>
      <c r="J232" s="149">
        <v>932.71428571428567</v>
      </c>
      <c r="L232" s="195"/>
      <c r="M232" s="193"/>
      <c r="N232" s="144">
        <v>4</v>
      </c>
      <c r="O232" s="149">
        <v>2500</v>
      </c>
    </row>
    <row r="233" spans="2:15" x14ac:dyDescent="0.25">
      <c r="B233"/>
      <c r="C233"/>
      <c r="D233"/>
      <c r="E233"/>
      <c r="G233" s="195"/>
      <c r="H233" s="193"/>
      <c r="I233" s="144">
        <v>21</v>
      </c>
      <c r="J233" s="149">
        <v>335.75</v>
      </c>
      <c r="L233" s="195"/>
      <c r="M233" s="193"/>
      <c r="N233" s="144">
        <v>5</v>
      </c>
      <c r="O233" s="149">
        <v>3160</v>
      </c>
    </row>
    <row r="234" spans="2:15" x14ac:dyDescent="0.25">
      <c r="B234"/>
      <c r="C234"/>
      <c r="D234"/>
      <c r="E234"/>
      <c r="G234" s="195"/>
      <c r="H234" s="193"/>
      <c r="I234" s="144">
        <v>22</v>
      </c>
      <c r="J234" s="149">
        <v>375.5</v>
      </c>
      <c r="L234" s="195"/>
      <c r="M234" s="193"/>
      <c r="N234" s="144">
        <v>6</v>
      </c>
      <c r="O234" s="149">
        <v>6750</v>
      </c>
    </row>
    <row r="235" spans="2:15" x14ac:dyDescent="0.25">
      <c r="B235"/>
      <c r="C235"/>
      <c r="D235"/>
      <c r="E235"/>
      <c r="G235" s="195"/>
      <c r="H235" s="193"/>
      <c r="I235" s="144">
        <v>23</v>
      </c>
      <c r="J235" s="149">
        <v>380</v>
      </c>
      <c r="L235" s="195"/>
      <c r="M235" s="193"/>
      <c r="N235" s="144">
        <v>7</v>
      </c>
      <c r="O235" s="149">
        <v>4200</v>
      </c>
    </row>
    <row r="236" spans="2:15" x14ac:dyDescent="0.25">
      <c r="B236"/>
      <c r="C236"/>
      <c r="D236"/>
      <c r="E236"/>
      <c r="G236" s="195"/>
      <c r="H236" s="193"/>
      <c r="I236" s="144">
        <v>24</v>
      </c>
      <c r="J236" s="149">
        <v>196.66666666666666</v>
      </c>
      <c r="L236" s="195"/>
      <c r="M236" s="193"/>
      <c r="N236" s="144">
        <v>8</v>
      </c>
      <c r="O236" s="149">
        <v>4970</v>
      </c>
    </row>
    <row r="237" spans="2:15" x14ac:dyDescent="0.25">
      <c r="B237"/>
      <c r="C237"/>
      <c r="D237"/>
      <c r="E237"/>
      <c r="G237" s="195"/>
      <c r="H237" s="193"/>
      <c r="I237" s="144">
        <v>25</v>
      </c>
      <c r="J237" s="149">
        <v>764.5</v>
      </c>
      <c r="L237" s="195"/>
      <c r="M237" s="193"/>
      <c r="N237" s="144">
        <v>9</v>
      </c>
      <c r="O237" s="149">
        <v>1200</v>
      </c>
    </row>
    <row r="238" spans="2:15" x14ac:dyDescent="0.25">
      <c r="B238"/>
      <c r="C238"/>
      <c r="D238"/>
      <c r="E238"/>
      <c r="G238" s="195"/>
      <c r="H238" s="193"/>
      <c r="I238" s="144">
        <v>27</v>
      </c>
      <c r="J238" s="149">
        <v>386</v>
      </c>
      <c r="L238" s="195"/>
      <c r="M238" s="193"/>
      <c r="N238" s="144">
        <v>10</v>
      </c>
      <c r="O238" s="149">
        <v>6000</v>
      </c>
    </row>
    <row r="239" spans="2:15" x14ac:dyDescent="0.25">
      <c r="B239"/>
      <c r="C239"/>
      <c r="D239"/>
      <c r="E239"/>
      <c r="G239" s="195"/>
      <c r="H239" s="193"/>
      <c r="I239" s="144">
        <v>28</v>
      </c>
      <c r="J239" s="149">
        <v>453.75</v>
      </c>
      <c r="L239" s="195"/>
      <c r="M239" s="193"/>
      <c r="N239" s="144">
        <v>11</v>
      </c>
      <c r="O239" s="149">
        <v>5000</v>
      </c>
    </row>
    <row r="240" spans="2:15" x14ac:dyDescent="0.25">
      <c r="B240"/>
      <c r="C240"/>
      <c r="D240"/>
      <c r="E240"/>
      <c r="G240" s="195"/>
      <c r="H240" s="193"/>
      <c r="I240" s="144">
        <v>29</v>
      </c>
      <c r="J240" s="149">
        <v>350.66666666666669</v>
      </c>
      <c r="L240" s="195"/>
      <c r="M240" s="193"/>
      <c r="N240" s="144">
        <v>12</v>
      </c>
      <c r="O240" s="149">
        <v>7666.666666666667</v>
      </c>
    </row>
    <row r="241" spans="2:15" x14ac:dyDescent="0.25">
      <c r="B241"/>
      <c r="C241"/>
      <c r="D241"/>
      <c r="E241"/>
      <c r="G241" s="195"/>
      <c r="H241" s="193"/>
      <c r="I241" s="144">
        <v>30</v>
      </c>
      <c r="J241" s="149">
        <v>2084</v>
      </c>
      <c r="L241" s="195"/>
      <c r="M241" s="193"/>
      <c r="N241" s="144">
        <v>13</v>
      </c>
      <c r="O241" s="149">
        <v>6000</v>
      </c>
    </row>
    <row r="242" spans="2:15" x14ac:dyDescent="0.25">
      <c r="B242"/>
      <c r="C242"/>
      <c r="D242"/>
      <c r="E242"/>
      <c r="G242" s="195"/>
      <c r="H242" s="193"/>
      <c r="I242" s="144">
        <v>31</v>
      </c>
      <c r="J242" s="149">
        <v>1253.5714285714287</v>
      </c>
      <c r="L242" s="195"/>
      <c r="M242" s="193"/>
      <c r="N242" s="144">
        <v>14</v>
      </c>
      <c r="O242" s="149">
        <v>2433.3333333333335</v>
      </c>
    </row>
    <row r="243" spans="2:15" x14ac:dyDescent="0.25">
      <c r="B243"/>
      <c r="C243"/>
      <c r="D243"/>
      <c r="E243"/>
      <c r="G243" s="195"/>
      <c r="H243" s="193" t="s">
        <v>10</v>
      </c>
      <c r="I243" s="144">
        <v>1</v>
      </c>
      <c r="J243" s="149">
        <v>1469</v>
      </c>
      <c r="L243" s="195"/>
      <c r="M243" s="193"/>
      <c r="N243" s="144">
        <v>15</v>
      </c>
      <c r="O243" s="149">
        <v>1750</v>
      </c>
    </row>
    <row r="244" spans="2:15" x14ac:dyDescent="0.25">
      <c r="B244"/>
      <c r="C244"/>
      <c r="D244"/>
      <c r="E244"/>
      <c r="G244" s="195"/>
      <c r="H244" s="193"/>
      <c r="I244" s="144">
        <v>2</v>
      </c>
      <c r="J244" s="149">
        <v>2052</v>
      </c>
      <c r="L244" s="195"/>
      <c r="M244" s="193"/>
      <c r="N244" s="144">
        <v>16</v>
      </c>
      <c r="O244" s="149">
        <v>7125</v>
      </c>
    </row>
    <row r="245" spans="2:15" x14ac:dyDescent="0.25">
      <c r="B245"/>
      <c r="C245"/>
      <c r="D245"/>
      <c r="E245"/>
      <c r="G245" s="195"/>
      <c r="H245" s="193"/>
      <c r="I245" s="144">
        <v>3</v>
      </c>
      <c r="J245" s="149">
        <v>2471.6666666666665</v>
      </c>
      <c r="L245" s="195"/>
      <c r="M245" s="193"/>
      <c r="N245" s="144">
        <v>17</v>
      </c>
      <c r="O245" s="149">
        <v>5666.666666666667</v>
      </c>
    </row>
    <row r="246" spans="2:15" x14ac:dyDescent="0.25">
      <c r="B246"/>
      <c r="C246"/>
      <c r="D246"/>
      <c r="E246"/>
      <c r="G246" s="195"/>
      <c r="H246" s="193"/>
      <c r="I246" s="144">
        <v>4</v>
      </c>
      <c r="J246" s="149">
        <v>2466.6666666666665</v>
      </c>
      <c r="L246" s="195"/>
      <c r="M246" s="193"/>
      <c r="N246" s="144">
        <v>18</v>
      </c>
      <c r="O246" s="149">
        <v>2666.6666666666665</v>
      </c>
    </row>
    <row r="247" spans="2:15" x14ac:dyDescent="0.25">
      <c r="B247"/>
      <c r="C247"/>
      <c r="D247"/>
      <c r="E247"/>
      <c r="G247" s="195"/>
      <c r="H247" s="193"/>
      <c r="I247" s="144">
        <v>5</v>
      </c>
      <c r="J247" s="149">
        <v>557</v>
      </c>
      <c r="L247" s="195"/>
      <c r="M247" s="193"/>
      <c r="N247" s="144">
        <v>19</v>
      </c>
      <c r="O247" s="149">
        <v>7280</v>
      </c>
    </row>
    <row r="248" spans="2:15" x14ac:dyDescent="0.25">
      <c r="B248"/>
      <c r="C248"/>
      <c r="D248"/>
      <c r="E248"/>
      <c r="G248" s="195"/>
      <c r="H248" s="193"/>
      <c r="I248" s="144">
        <v>6</v>
      </c>
      <c r="J248" s="149">
        <v>3067.8333333333335</v>
      </c>
      <c r="L248" s="195"/>
      <c r="M248" s="193"/>
      <c r="N248" s="144">
        <v>20</v>
      </c>
      <c r="O248" s="149">
        <v>12766.666666666666</v>
      </c>
    </row>
    <row r="249" spans="2:15" x14ac:dyDescent="0.25">
      <c r="B249"/>
      <c r="C249"/>
      <c r="D249"/>
      <c r="E249"/>
      <c r="G249" s="195"/>
      <c r="H249" s="193"/>
      <c r="I249" s="144">
        <v>7</v>
      </c>
      <c r="J249" s="149">
        <v>1979</v>
      </c>
      <c r="L249" s="195"/>
      <c r="M249" s="193"/>
      <c r="N249" s="144">
        <v>21</v>
      </c>
      <c r="O249" s="149">
        <v>6266.666666666667</v>
      </c>
    </row>
    <row r="250" spans="2:15" x14ac:dyDescent="0.25">
      <c r="B250" s="132"/>
      <c r="C250" s="132"/>
      <c r="D250" s="132"/>
      <c r="E250" s="132"/>
      <c r="G250" s="195"/>
      <c r="H250" s="193"/>
      <c r="I250" s="144">
        <v>8</v>
      </c>
      <c r="J250" s="149">
        <v>1475</v>
      </c>
      <c r="L250" s="195"/>
      <c r="M250" s="193"/>
      <c r="N250" s="144">
        <v>22</v>
      </c>
      <c r="O250" s="149">
        <v>6875</v>
      </c>
    </row>
    <row r="251" spans="2:15" x14ac:dyDescent="0.25">
      <c r="B251" s="132"/>
      <c r="C251" s="132"/>
      <c r="D251" s="132"/>
      <c r="E251" s="132"/>
      <c r="G251" s="195"/>
      <c r="H251" s="193"/>
      <c r="I251" s="144">
        <v>9</v>
      </c>
      <c r="J251" s="149">
        <v>3375.6</v>
      </c>
      <c r="L251" s="195"/>
      <c r="M251" s="193"/>
      <c r="N251" s="144">
        <v>23</v>
      </c>
      <c r="O251" s="149">
        <v>6733.333333333333</v>
      </c>
    </row>
    <row r="252" spans="2:15" x14ac:dyDescent="0.25">
      <c r="B252" s="132"/>
      <c r="C252" s="132"/>
      <c r="D252" s="132"/>
      <c r="E252" s="132"/>
      <c r="G252" s="195"/>
      <c r="H252" s="193"/>
      <c r="I252" s="144">
        <v>10</v>
      </c>
      <c r="J252" s="149">
        <v>2499.5</v>
      </c>
      <c r="L252" s="195"/>
      <c r="M252" s="193"/>
      <c r="N252" s="144">
        <v>24</v>
      </c>
      <c r="O252" s="149">
        <v>6450</v>
      </c>
    </row>
    <row r="253" spans="2:15" x14ac:dyDescent="0.25">
      <c r="B253" s="132"/>
      <c r="C253" s="132"/>
      <c r="D253" s="132"/>
      <c r="E253" s="132"/>
      <c r="G253" s="195"/>
      <c r="H253" s="193"/>
      <c r="I253" s="144">
        <v>11</v>
      </c>
      <c r="J253" s="149">
        <v>3999.4</v>
      </c>
      <c r="L253" s="195"/>
      <c r="M253" s="193"/>
      <c r="N253" s="144">
        <v>25</v>
      </c>
      <c r="O253" s="149">
        <v>5889.25</v>
      </c>
    </row>
    <row r="254" spans="2:15" x14ac:dyDescent="0.25">
      <c r="B254" s="132"/>
      <c r="C254" s="132"/>
      <c r="D254" s="132"/>
      <c r="E254" s="132"/>
      <c r="G254" s="195"/>
      <c r="H254" s="193"/>
      <c r="I254" s="144">
        <v>12</v>
      </c>
      <c r="J254" s="149">
        <v>6462.5</v>
      </c>
      <c r="L254" s="195"/>
      <c r="M254" s="193"/>
      <c r="N254" s="144">
        <v>26</v>
      </c>
      <c r="O254" s="149">
        <v>3196</v>
      </c>
    </row>
    <row r="255" spans="2:15" x14ac:dyDescent="0.25">
      <c r="B255" s="132"/>
      <c r="C255" s="132"/>
      <c r="D255" s="132"/>
      <c r="E255" s="132"/>
      <c r="G255" s="195"/>
      <c r="H255" s="193"/>
      <c r="I255" s="144">
        <v>13</v>
      </c>
      <c r="J255" s="149">
        <v>3868.5714285714284</v>
      </c>
      <c r="L255" s="195"/>
      <c r="M255" s="193"/>
      <c r="N255" s="144">
        <v>27</v>
      </c>
      <c r="O255" s="149">
        <v>7756.6</v>
      </c>
    </row>
    <row r="256" spans="2:15" x14ac:dyDescent="0.25">
      <c r="B256" s="132"/>
      <c r="C256" s="132"/>
      <c r="D256" s="132"/>
      <c r="E256" s="132"/>
      <c r="G256" s="195"/>
      <c r="H256" s="193"/>
      <c r="I256" s="144">
        <v>14</v>
      </c>
      <c r="J256" s="149">
        <v>1328.6</v>
      </c>
      <c r="L256" s="195"/>
      <c r="M256" s="193"/>
      <c r="N256" s="144">
        <v>28</v>
      </c>
      <c r="O256" s="149">
        <v>4318.7142857142853</v>
      </c>
    </row>
    <row r="257" spans="2:15" x14ac:dyDescent="0.25">
      <c r="B257" s="132"/>
      <c r="C257" s="132"/>
      <c r="D257" s="132"/>
      <c r="E257" s="132"/>
      <c r="G257" s="195"/>
      <c r="H257" s="193"/>
      <c r="I257" s="144">
        <v>15</v>
      </c>
      <c r="J257" s="149">
        <v>3353.3333333333335</v>
      </c>
      <c r="L257" s="195"/>
      <c r="M257" s="193"/>
      <c r="N257" s="144">
        <v>29</v>
      </c>
      <c r="O257" s="149">
        <v>4207</v>
      </c>
    </row>
    <row r="258" spans="2:15" x14ac:dyDescent="0.25">
      <c r="B258" s="132"/>
      <c r="C258" s="132"/>
      <c r="D258" s="132"/>
      <c r="E258" s="132"/>
      <c r="G258" s="195"/>
      <c r="H258" s="193"/>
      <c r="I258" s="144">
        <v>16</v>
      </c>
      <c r="J258" s="149">
        <v>2751.25</v>
      </c>
      <c r="L258" s="195"/>
      <c r="M258" s="193"/>
      <c r="N258" s="144">
        <v>30</v>
      </c>
      <c r="O258" s="149">
        <v>8523.3333333333339</v>
      </c>
    </row>
    <row r="259" spans="2:15" x14ac:dyDescent="0.25">
      <c r="B259" s="132"/>
      <c r="C259" s="132"/>
      <c r="D259" s="132"/>
      <c r="E259" s="132"/>
      <c r="G259" s="195"/>
      <c r="H259" s="193"/>
      <c r="I259" s="144">
        <v>17</v>
      </c>
      <c r="J259" s="149">
        <v>2625.9230769230771</v>
      </c>
      <c r="L259" s="195"/>
      <c r="M259" s="193" t="s">
        <v>11</v>
      </c>
      <c r="N259" s="144">
        <v>1</v>
      </c>
      <c r="O259" s="149">
        <v>7610</v>
      </c>
    </row>
    <row r="260" spans="2:15" x14ac:dyDescent="0.25">
      <c r="B260" s="132"/>
      <c r="C260" s="132"/>
      <c r="D260" s="132"/>
      <c r="E260" s="132"/>
      <c r="G260" s="195"/>
      <c r="H260" s="193"/>
      <c r="I260" s="144">
        <v>18</v>
      </c>
      <c r="J260" s="149">
        <v>2954.1111111111113</v>
      </c>
      <c r="L260" s="195"/>
      <c r="M260" s="193"/>
      <c r="N260" s="144">
        <v>2</v>
      </c>
      <c r="O260" s="149">
        <v>8000</v>
      </c>
    </row>
    <row r="261" spans="2:15" x14ac:dyDescent="0.25">
      <c r="B261" s="132"/>
      <c r="C261" s="132"/>
      <c r="D261" s="132"/>
      <c r="E261" s="132"/>
      <c r="G261" s="195"/>
      <c r="H261" s="193"/>
      <c r="I261" s="144">
        <v>19</v>
      </c>
      <c r="J261" s="149">
        <v>3760</v>
      </c>
      <c r="L261" s="195"/>
      <c r="M261" s="193"/>
      <c r="N261" s="144">
        <v>3</v>
      </c>
      <c r="O261" s="149">
        <v>9503.3333333333339</v>
      </c>
    </row>
    <row r="262" spans="2:15" x14ac:dyDescent="0.25">
      <c r="B262" s="132"/>
      <c r="C262" s="132"/>
      <c r="D262" s="132"/>
      <c r="E262" s="132"/>
      <c r="G262" s="195"/>
      <c r="H262" s="193"/>
      <c r="I262" s="144">
        <v>20</v>
      </c>
      <c r="J262" s="149">
        <v>598</v>
      </c>
      <c r="L262" s="195"/>
      <c r="M262" s="193"/>
      <c r="N262" s="144">
        <v>4</v>
      </c>
      <c r="O262" s="149">
        <v>10850.666666666666</v>
      </c>
    </row>
    <row r="263" spans="2:15" x14ac:dyDescent="0.25">
      <c r="B263" s="132"/>
      <c r="C263" s="132"/>
      <c r="D263" s="132"/>
      <c r="E263" s="132"/>
      <c r="G263" s="195"/>
      <c r="H263" s="193"/>
      <c r="I263" s="144">
        <v>21</v>
      </c>
      <c r="J263" s="149">
        <v>1253.5999999999999</v>
      </c>
      <c r="L263" s="195"/>
      <c r="M263" s="193"/>
      <c r="N263" s="144">
        <v>5</v>
      </c>
      <c r="O263" s="149">
        <v>8100</v>
      </c>
    </row>
    <row r="264" spans="2:15" x14ac:dyDescent="0.25">
      <c r="B264" s="132"/>
      <c r="C264" s="132"/>
      <c r="D264" s="132"/>
      <c r="E264" s="132"/>
      <c r="G264" s="195"/>
      <c r="H264" s="193"/>
      <c r="I264" s="144">
        <v>22</v>
      </c>
      <c r="J264" s="149">
        <v>333</v>
      </c>
      <c r="L264" s="195"/>
      <c r="M264" s="193"/>
      <c r="N264" s="144">
        <v>6</v>
      </c>
      <c r="O264" s="149">
        <v>1750</v>
      </c>
    </row>
    <row r="265" spans="2:15" x14ac:dyDescent="0.25">
      <c r="B265" s="132"/>
      <c r="C265" s="132"/>
      <c r="D265" s="132"/>
      <c r="E265" s="132"/>
      <c r="G265" s="195"/>
      <c r="H265" s="193"/>
      <c r="I265" s="144">
        <v>23</v>
      </c>
      <c r="J265" s="149">
        <v>286</v>
      </c>
      <c r="L265" s="195"/>
      <c r="M265" s="193"/>
      <c r="N265" s="144">
        <v>7</v>
      </c>
      <c r="O265" s="149">
        <v>3494.3333333333335</v>
      </c>
    </row>
    <row r="266" spans="2:15" x14ac:dyDescent="0.25">
      <c r="B266" s="132"/>
      <c r="C266" s="132"/>
      <c r="D266" s="132"/>
      <c r="E266" s="132"/>
      <c r="G266" s="195"/>
      <c r="H266" s="193"/>
      <c r="I266" s="144">
        <v>24</v>
      </c>
      <c r="J266" s="149">
        <v>2828</v>
      </c>
      <c r="L266" s="195"/>
      <c r="M266" s="193"/>
      <c r="N266" s="144">
        <v>8</v>
      </c>
      <c r="O266" s="149">
        <v>5337.7142857142853</v>
      </c>
    </row>
    <row r="267" spans="2:15" x14ac:dyDescent="0.25">
      <c r="B267" s="132"/>
      <c r="C267" s="132"/>
      <c r="D267" s="132"/>
      <c r="E267" s="132"/>
      <c r="G267" s="195"/>
      <c r="H267" s="193"/>
      <c r="I267" s="144">
        <v>25</v>
      </c>
      <c r="J267" s="149">
        <v>2129.090909090909</v>
      </c>
      <c r="L267" s="195"/>
      <c r="M267" s="193"/>
      <c r="N267" s="144">
        <v>9</v>
      </c>
      <c r="O267" s="149">
        <v>7550</v>
      </c>
    </row>
    <row r="268" spans="2:15" x14ac:dyDescent="0.25">
      <c r="B268" s="132"/>
      <c r="C268" s="132"/>
      <c r="D268" s="132"/>
      <c r="E268" s="132"/>
      <c r="G268" s="195"/>
      <c r="H268" s="193"/>
      <c r="I268" s="144">
        <v>26</v>
      </c>
      <c r="J268" s="149">
        <v>1086.2</v>
      </c>
      <c r="L268" s="195"/>
      <c r="M268" s="193"/>
      <c r="N268" s="144">
        <v>10</v>
      </c>
      <c r="O268" s="149">
        <v>8540</v>
      </c>
    </row>
    <row r="269" spans="2:15" x14ac:dyDescent="0.25">
      <c r="B269" s="132"/>
      <c r="C269" s="132"/>
      <c r="D269" s="132"/>
      <c r="E269" s="132"/>
      <c r="G269" s="195"/>
      <c r="H269" s="193"/>
      <c r="I269" s="144">
        <v>27</v>
      </c>
      <c r="J269" s="149">
        <v>2011.625</v>
      </c>
      <c r="L269" s="195"/>
      <c r="M269" s="193"/>
      <c r="N269" s="144">
        <v>11</v>
      </c>
      <c r="O269" s="149">
        <v>2666.6666666666665</v>
      </c>
    </row>
    <row r="270" spans="2:15" x14ac:dyDescent="0.25">
      <c r="B270" s="132"/>
      <c r="C270" s="132"/>
      <c r="D270" s="132"/>
      <c r="E270" s="132"/>
      <c r="G270" s="195"/>
      <c r="H270" s="193"/>
      <c r="I270" s="144">
        <v>28</v>
      </c>
      <c r="J270" s="149">
        <v>588.18181818181813</v>
      </c>
      <c r="L270" s="195"/>
      <c r="M270" s="193"/>
      <c r="N270" s="144">
        <v>12</v>
      </c>
      <c r="O270" s="149">
        <v>25000</v>
      </c>
    </row>
    <row r="271" spans="2:15" x14ac:dyDescent="0.25">
      <c r="B271" s="132"/>
      <c r="C271" s="132"/>
      <c r="D271" s="132"/>
      <c r="E271" s="132"/>
      <c r="G271" s="195"/>
      <c r="H271" s="193"/>
      <c r="I271" s="144">
        <v>29</v>
      </c>
      <c r="J271" s="149">
        <v>476.71428571428572</v>
      </c>
      <c r="L271" s="195"/>
      <c r="M271" s="193"/>
      <c r="N271" s="144">
        <v>13</v>
      </c>
      <c r="O271" s="149">
        <v>7421.5</v>
      </c>
    </row>
    <row r="272" spans="2:15" x14ac:dyDescent="0.25">
      <c r="B272" s="132"/>
      <c r="C272" s="132"/>
      <c r="D272" s="132"/>
      <c r="E272" s="132"/>
      <c r="G272" s="195"/>
      <c r="H272" s="193"/>
      <c r="I272" s="144">
        <v>30</v>
      </c>
      <c r="J272" s="149">
        <v>947.44444444444446</v>
      </c>
      <c r="L272" s="195"/>
      <c r="M272" s="193"/>
      <c r="N272" s="144">
        <v>14</v>
      </c>
      <c r="O272" s="149">
        <v>6873.75</v>
      </c>
    </row>
    <row r="273" spans="2:15" x14ac:dyDescent="0.25">
      <c r="B273" s="132"/>
      <c r="C273" s="132"/>
      <c r="D273" s="132"/>
      <c r="E273" s="132"/>
      <c r="G273" s="195"/>
      <c r="H273" s="193" t="s">
        <v>11</v>
      </c>
      <c r="I273" s="144">
        <v>1</v>
      </c>
      <c r="J273" s="149">
        <v>1192.6666666666667</v>
      </c>
      <c r="L273" s="195"/>
      <c r="M273" s="193"/>
      <c r="N273" s="144">
        <v>15</v>
      </c>
      <c r="O273" s="149">
        <v>9500</v>
      </c>
    </row>
    <row r="274" spans="2:15" x14ac:dyDescent="0.25">
      <c r="B274" s="132"/>
      <c r="C274" s="132"/>
      <c r="D274" s="132"/>
      <c r="E274" s="132"/>
      <c r="G274" s="195"/>
      <c r="H274" s="193"/>
      <c r="I274" s="144">
        <v>2</v>
      </c>
      <c r="J274" s="149">
        <v>1065.2222222222222</v>
      </c>
      <c r="L274" s="195"/>
      <c r="M274" s="193"/>
      <c r="N274" s="144">
        <v>16</v>
      </c>
      <c r="O274" s="149">
        <v>5000</v>
      </c>
    </row>
    <row r="275" spans="2:15" x14ac:dyDescent="0.25">
      <c r="B275" s="132"/>
      <c r="C275" s="132"/>
      <c r="D275" s="132"/>
      <c r="E275" s="132"/>
      <c r="G275" s="195"/>
      <c r="H275" s="193"/>
      <c r="I275" s="144">
        <v>3</v>
      </c>
      <c r="J275" s="149">
        <v>1719.5</v>
      </c>
      <c r="L275" s="195"/>
      <c r="M275" s="193"/>
      <c r="N275" s="144">
        <v>17</v>
      </c>
      <c r="O275" s="149">
        <v>10183</v>
      </c>
    </row>
    <row r="276" spans="2:15" x14ac:dyDescent="0.25">
      <c r="B276" s="132"/>
      <c r="C276" s="132"/>
      <c r="D276" s="132"/>
      <c r="E276" s="132"/>
      <c r="G276" s="195"/>
      <c r="H276" s="193"/>
      <c r="I276" s="144">
        <v>4</v>
      </c>
      <c r="J276" s="149">
        <v>1200</v>
      </c>
      <c r="L276" s="195"/>
      <c r="M276" s="193"/>
      <c r="N276" s="144">
        <v>18</v>
      </c>
      <c r="O276" s="149">
        <v>5402</v>
      </c>
    </row>
    <row r="277" spans="2:15" x14ac:dyDescent="0.25">
      <c r="B277" s="132"/>
      <c r="C277" s="132"/>
      <c r="D277" s="132"/>
      <c r="E277" s="132"/>
      <c r="G277" s="195"/>
      <c r="H277" s="193"/>
      <c r="I277" s="144">
        <v>5</v>
      </c>
      <c r="J277" s="149">
        <v>371</v>
      </c>
      <c r="L277" s="195"/>
      <c r="M277" s="193"/>
      <c r="N277" s="144">
        <v>19</v>
      </c>
      <c r="O277" s="149">
        <v>3301.6666666666665</v>
      </c>
    </row>
    <row r="278" spans="2:15" x14ac:dyDescent="0.25">
      <c r="B278" s="132"/>
      <c r="C278" s="132"/>
      <c r="D278" s="132"/>
      <c r="E278" s="132"/>
      <c r="G278" s="195"/>
      <c r="H278" s="193"/>
      <c r="I278" s="144">
        <v>6</v>
      </c>
      <c r="J278" s="149">
        <v>493.75</v>
      </c>
      <c r="L278" s="195"/>
      <c r="M278" s="193"/>
      <c r="N278" s="144">
        <v>20</v>
      </c>
      <c r="O278" s="149">
        <v>5500</v>
      </c>
    </row>
    <row r="279" spans="2:15" x14ac:dyDescent="0.25">
      <c r="B279" s="132"/>
      <c r="C279" s="132"/>
      <c r="D279" s="132"/>
      <c r="E279" s="132"/>
      <c r="G279" s="195"/>
      <c r="H279" s="193"/>
      <c r="I279" s="144">
        <v>7</v>
      </c>
      <c r="J279" s="149">
        <v>2027.125</v>
      </c>
      <c r="L279" s="195"/>
      <c r="M279" s="193"/>
      <c r="N279" s="144">
        <v>21</v>
      </c>
      <c r="O279" s="149">
        <v>5960</v>
      </c>
    </row>
    <row r="280" spans="2:15" x14ac:dyDescent="0.25">
      <c r="B280" s="132"/>
      <c r="C280" s="132"/>
      <c r="D280" s="132"/>
      <c r="E280" s="132"/>
      <c r="G280" s="195"/>
      <c r="H280" s="193"/>
      <c r="I280" s="144">
        <v>8</v>
      </c>
      <c r="J280" s="149">
        <v>1400</v>
      </c>
      <c r="L280" s="195"/>
      <c r="M280" s="193"/>
      <c r="N280" s="144">
        <v>22</v>
      </c>
      <c r="O280" s="149">
        <v>5883</v>
      </c>
    </row>
    <row r="281" spans="2:15" x14ac:dyDescent="0.25">
      <c r="B281" s="132"/>
      <c r="C281" s="132"/>
      <c r="D281" s="132"/>
      <c r="E281" s="132"/>
      <c r="G281" s="195"/>
      <c r="H281" s="193"/>
      <c r="I281" s="144">
        <v>9</v>
      </c>
      <c r="J281" s="149">
        <v>1829.25</v>
      </c>
      <c r="L281" s="195"/>
      <c r="M281" s="193"/>
      <c r="N281" s="144">
        <v>23</v>
      </c>
      <c r="O281" s="149">
        <v>6400</v>
      </c>
    </row>
    <row r="282" spans="2:15" x14ac:dyDescent="0.25">
      <c r="B282" s="132"/>
      <c r="C282" s="132"/>
      <c r="D282" s="132"/>
      <c r="E282" s="132"/>
      <c r="G282" s="195"/>
      <c r="H282" s="193"/>
      <c r="I282" s="144">
        <v>10</v>
      </c>
      <c r="J282" s="149">
        <v>1885</v>
      </c>
      <c r="L282" s="195"/>
      <c r="M282" s="193"/>
      <c r="N282" s="144">
        <v>24</v>
      </c>
      <c r="O282" s="149">
        <v>8927.3333333333339</v>
      </c>
    </row>
    <row r="283" spans="2:15" x14ac:dyDescent="0.25">
      <c r="B283" s="132"/>
      <c r="C283" s="132"/>
      <c r="D283" s="132"/>
      <c r="E283" s="132"/>
      <c r="G283" s="195"/>
      <c r="H283" s="193"/>
      <c r="I283" s="144">
        <v>11</v>
      </c>
      <c r="J283" s="149">
        <v>1821.2</v>
      </c>
      <c r="L283" s="195"/>
      <c r="M283" s="193"/>
      <c r="N283" s="144">
        <v>25</v>
      </c>
      <c r="O283" s="149">
        <v>11300</v>
      </c>
    </row>
    <row r="284" spans="2:15" x14ac:dyDescent="0.25">
      <c r="B284" s="132"/>
      <c r="C284" s="132"/>
      <c r="D284" s="132"/>
      <c r="E284" s="132"/>
      <c r="G284" s="195"/>
      <c r="H284" s="193"/>
      <c r="I284" s="144">
        <v>12</v>
      </c>
      <c r="J284" s="149">
        <v>2031.6666666666667</v>
      </c>
      <c r="L284" s="195"/>
      <c r="M284" s="193"/>
      <c r="N284" s="144">
        <v>26</v>
      </c>
      <c r="O284" s="149">
        <v>3766.6666666666665</v>
      </c>
    </row>
    <row r="285" spans="2:15" x14ac:dyDescent="0.25">
      <c r="B285" s="132"/>
      <c r="C285" s="132"/>
      <c r="D285" s="132"/>
      <c r="E285" s="132"/>
      <c r="G285" s="195"/>
      <c r="H285" s="193"/>
      <c r="I285" s="144">
        <v>13</v>
      </c>
      <c r="J285" s="149">
        <v>1402.5</v>
      </c>
      <c r="L285" s="195"/>
      <c r="M285" s="193"/>
      <c r="N285" s="144">
        <v>27</v>
      </c>
      <c r="O285" s="149">
        <v>5152.5</v>
      </c>
    </row>
    <row r="286" spans="2:15" x14ac:dyDescent="0.25">
      <c r="B286" s="132"/>
      <c r="C286" s="132"/>
      <c r="D286" s="132"/>
      <c r="E286" s="132"/>
      <c r="G286" s="195"/>
      <c r="H286" s="193"/>
      <c r="I286" s="144">
        <v>14</v>
      </c>
      <c r="J286" s="149">
        <v>1233.4285714285713</v>
      </c>
      <c r="L286" s="195"/>
      <c r="M286" s="193"/>
      <c r="N286" s="144">
        <v>28</v>
      </c>
      <c r="O286" s="149">
        <v>10686.666666666666</v>
      </c>
    </row>
    <row r="287" spans="2:15" x14ac:dyDescent="0.25">
      <c r="B287" s="132"/>
      <c r="C287" s="132"/>
      <c r="D287" s="132"/>
      <c r="E287" s="132"/>
      <c r="G287" s="195"/>
      <c r="H287" s="193"/>
      <c r="I287" s="144">
        <v>15</v>
      </c>
      <c r="J287" s="149">
        <v>1825.2222222222222</v>
      </c>
      <c r="L287" s="195"/>
      <c r="M287" s="193"/>
      <c r="N287" s="144">
        <v>29</v>
      </c>
      <c r="O287" s="149">
        <v>8625</v>
      </c>
    </row>
    <row r="288" spans="2:15" x14ac:dyDescent="0.25">
      <c r="B288" s="132"/>
      <c r="C288" s="132"/>
      <c r="D288" s="132"/>
      <c r="E288" s="132"/>
      <c r="G288" s="195"/>
      <c r="H288" s="193"/>
      <c r="I288" s="144">
        <v>16</v>
      </c>
      <c r="J288" s="149">
        <v>1227.25</v>
      </c>
      <c r="L288" s="195"/>
      <c r="M288" s="193"/>
      <c r="N288" s="144">
        <v>30</v>
      </c>
      <c r="O288" s="149">
        <v>5816.666666666667</v>
      </c>
    </row>
    <row r="289" spans="2:15" x14ac:dyDescent="0.25">
      <c r="B289" s="132"/>
      <c r="C289" s="132"/>
      <c r="D289" s="132"/>
      <c r="E289" s="132"/>
      <c r="G289" s="195"/>
      <c r="H289" s="193"/>
      <c r="I289" s="144">
        <v>17</v>
      </c>
      <c r="J289" s="149">
        <v>3536.1</v>
      </c>
      <c r="L289" s="195"/>
      <c r="M289" s="193"/>
      <c r="N289" s="144">
        <v>31</v>
      </c>
      <c r="O289" s="149">
        <v>1000</v>
      </c>
    </row>
    <row r="290" spans="2:15" x14ac:dyDescent="0.25">
      <c r="B290" s="132"/>
      <c r="C290" s="132"/>
      <c r="D290" s="132"/>
      <c r="E290" s="132"/>
      <c r="G290" s="195"/>
      <c r="H290" s="193"/>
      <c r="I290" s="144">
        <v>18</v>
      </c>
      <c r="J290" s="149">
        <v>2699.2</v>
      </c>
      <c r="L290" s="195"/>
      <c r="M290" s="193" t="s">
        <v>12</v>
      </c>
      <c r="N290" s="144">
        <v>1</v>
      </c>
      <c r="O290" s="149">
        <v>3155.4</v>
      </c>
    </row>
    <row r="291" spans="2:15" x14ac:dyDescent="0.25">
      <c r="B291" s="132"/>
      <c r="C291" s="132"/>
      <c r="D291" s="132"/>
      <c r="E291" s="132"/>
      <c r="G291" s="195"/>
      <c r="H291" s="193"/>
      <c r="I291" s="144">
        <v>19</v>
      </c>
      <c r="J291" s="149">
        <v>1382.1666666666667</v>
      </c>
      <c r="L291" s="195"/>
      <c r="M291" s="193"/>
      <c r="N291" s="144">
        <v>2</v>
      </c>
      <c r="O291" s="149">
        <v>4611.25</v>
      </c>
    </row>
    <row r="292" spans="2:15" x14ac:dyDescent="0.25">
      <c r="B292" s="132"/>
      <c r="C292" s="132"/>
      <c r="D292" s="132"/>
      <c r="E292" s="132"/>
      <c r="G292" s="195"/>
      <c r="H292" s="193"/>
      <c r="I292" s="144">
        <v>20</v>
      </c>
      <c r="J292" s="149">
        <v>2176.7692307692309</v>
      </c>
      <c r="L292" s="195"/>
      <c r="M292" s="193"/>
      <c r="N292" s="144">
        <v>3</v>
      </c>
      <c r="O292" s="149">
        <v>5312.75</v>
      </c>
    </row>
    <row r="293" spans="2:15" x14ac:dyDescent="0.25">
      <c r="B293" s="132"/>
      <c r="C293" s="132"/>
      <c r="D293" s="132"/>
      <c r="E293" s="132"/>
      <c r="G293" s="195"/>
      <c r="H293" s="193"/>
      <c r="I293" s="144">
        <v>21</v>
      </c>
      <c r="J293" s="149">
        <v>1517.4444444444443</v>
      </c>
      <c r="L293" s="195"/>
      <c r="M293" s="193"/>
      <c r="N293" s="144">
        <v>4</v>
      </c>
      <c r="O293" s="149">
        <v>3220</v>
      </c>
    </row>
    <row r="294" spans="2:15" x14ac:dyDescent="0.25">
      <c r="B294" s="132"/>
      <c r="C294" s="132"/>
      <c r="D294" s="132"/>
      <c r="E294" s="132"/>
      <c r="G294" s="195"/>
      <c r="H294" s="193"/>
      <c r="I294" s="144">
        <v>22</v>
      </c>
      <c r="J294" s="149">
        <v>1761.7</v>
      </c>
      <c r="L294" s="195"/>
      <c r="M294" s="193"/>
      <c r="N294" s="144">
        <v>5</v>
      </c>
      <c r="O294" s="149">
        <v>6787.5</v>
      </c>
    </row>
    <row r="295" spans="2:15" x14ac:dyDescent="0.25">
      <c r="B295" s="132"/>
      <c r="C295" s="132"/>
      <c r="D295" s="132"/>
      <c r="E295" s="132"/>
      <c r="G295" s="195"/>
      <c r="H295" s="193"/>
      <c r="I295" s="144">
        <v>23</v>
      </c>
      <c r="J295" s="149">
        <v>1350.6428571428571</v>
      </c>
      <c r="L295" s="195"/>
      <c r="M295" s="193"/>
      <c r="N295" s="144">
        <v>6</v>
      </c>
      <c r="O295" s="149">
        <v>5138</v>
      </c>
    </row>
    <row r="296" spans="2:15" x14ac:dyDescent="0.25">
      <c r="B296" s="132"/>
      <c r="C296" s="132"/>
      <c r="D296" s="132"/>
      <c r="E296" s="132"/>
      <c r="G296" s="195"/>
      <c r="H296" s="193"/>
      <c r="I296" s="144">
        <v>24</v>
      </c>
      <c r="J296" s="149">
        <v>2226.2222222222222</v>
      </c>
      <c r="L296" s="195"/>
      <c r="M296" s="193"/>
      <c r="N296" s="144">
        <v>7</v>
      </c>
      <c r="O296" s="149">
        <v>7178</v>
      </c>
    </row>
    <row r="297" spans="2:15" x14ac:dyDescent="0.25">
      <c r="B297" s="132"/>
      <c r="C297" s="132"/>
      <c r="D297" s="132"/>
      <c r="E297" s="132"/>
      <c r="G297" s="195"/>
      <c r="H297" s="193"/>
      <c r="I297" s="144">
        <v>25</v>
      </c>
      <c r="J297" s="149">
        <v>1113</v>
      </c>
      <c r="L297" s="195"/>
      <c r="M297" s="193"/>
      <c r="N297" s="144">
        <v>8</v>
      </c>
      <c r="O297" s="149">
        <v>3966.6666666666665</v>
      </c>
    </row>
    <row r="298" spans="2:15" x14ac:dyDescent="0.25">
      <c r="B298" s="132"/>
      <c r="C298" s="132"/>
      <c r="D298" s="132"/>
      <c r="E298" s="132"/>
      <c r="G298" s="195"/>
      <c r="H298" s="193"/>
      <c r="I298" s="144">
        <v>26</v>
      </c>
      <c r="J298" s="149">
        <v>2075</v>
      </c>
      <c r="L298" s="195"/>
      <c r="M298" s="193"/>
      <c r="N298" s="144">
        <v>9</v>
      </c>
      <c r="O298" s="149">
        <v>4989.2857142857147</v>
      </c>
    </row>
    <row r="299" spans="2:15" x14ac:dyDescent="0.25">
      <c r="B299" s="132"/>
      <c r="C299" s="132"/>
      <c r="D299" s="132"/>
      <c r="E299" s="132"/>
      <c r="G299" s="195"/>
      <c r="H299" s="193"/>
      <c r="I299" s="144">
        <v>27</v>
      </c>
      <c r="J299" s="149">
        <v>1614.8846153846155</v>
      </c>
      <c r="L299" s="195"/>
      <c r="M299" s="193"/>
      <c r="N299" s="144">
        <v>10</v>
      </c>
      <c r="O299" s="149">
        <v>3358.2</v>
      </c>
    </row>
    <row r="300" spans="2:15" x14ac:dyDescent="0.25">
      <c r="B300" s="132"/>
      <c r="C300" s="132"/>
      <c r="D300" s="132"/>
      <c r="E300" s="132"/>
      <c r="G300" s="195"/>
      <c r="H300" s="193"/>
      <c r="I300" s="144">
        <v>28</v>
      </c>
      <c r="J300" s="149">
        <v>1777.125</v>
      </c>
      <c r="L300" s="195"/>
      <c r="M300" s="193"/>
      <c r="N300" s="144">
        <v>11</v>
      </c>
      <c r="O300" s="149">
        <v>5610.2</v>
      </c>
    </row>
    <row r="301" spans="2:15" x14ac:dyDescent="0.25">
      <c r="B301" s="132"/>
      <c r="C301" s="132"/>
      <c r="D301" s="132"/>
      <c r="E301" s="132"/>
      <c r="G301" s="195"/>
      <c r="H301" s="193"/>
      <c r="I301" s="144">
        <v>29</v>
      </c>
      <c r="J301" s="149">
        <v>2460.8333333333335</v>
      </c>
      <c r="L301" s="195"/>
      <c r="M301" s="193"/>
      <c r="N301" s="144">
        <v>12</v>
      </c>
      <c r="O301" s="149">
        <v>5537.666666666667</v>
      </c>
    </row>
    <row r="302" spans="2:15" x14ac:dyDescent="0.25">
      <c r="B302" s="132"/>
      <c r="C302" s="132"/>
      <c r="D302" s="132"/>
      <c r="E302" s="132"/>
      <c r="G302" s="195"/>
      <c r="H302" s="193"/>
      <c r="I302" s="144">
        <v>30</v>
      </c>
      <c r="J302" s="149">
        <v>1905.5294117647059</v>
      </c>
      <c r="L302" s="195"/>
      <c r="M302" s="193"/>
      <c r="N302" s="144">
        <v>13</v>
      </c>
      <c r="O302" s="149">
        <v>4379.333333333333</v>
      </c>
    </row>
    <row r="303" spans="2:15" x14ac:dyDescent="0.25">
      <c r="B303" s="132"/>
      <c r="C303" s="132"/>
      <c r="D303" s="132"/>
      <c r="E303" s="132"/>
      <c r="G303" s="195"/>
      <c r="H303" s="193"/>
      <c r="I303" s="144">
        <v>31</v>
      </c>
      <c r="J303" s="149">
        <v>2776.6363636363635</v>
      </c>
      <c r="L303" s="195"/>
      <c r="M303" s="193"/>
      <c r="N303" s="144">
        <v>14</v>
      </c>
      <c r="O303" s="149">
        <v>6613.5</v>
      </c>
    </row>
    <row r="304" spans="2:15" x14ac:dyDescent="0.25">
      <c r="B304" s="132"/>
      <c r="C304" s="132"/>
      <c r="D304" s="132"/>
      <c r="E304" s="132"/>
      <c r="G304" s="195"/>
      <c r="H304" s="193" t="s">
        <v>12</v>
      </c>
      <c r="I304" s="144">
        <v>1</v>
      </c>
      <c r="J304" s="149">
        <v>2244.8000000000002</v>
      </c>
      <c r="L304" s="195"/>
      <c r="M304" s="193"/>
      <c r="N304" s="144">
        <v>15</v>
      </c>
      <c r="O304" s="149">
        <v>4981.666666666667</v>
      </c>
    </row>
    <row r="305" spans="2:15" x14ac:dyDescent="0.25">
      <c r="B305" s="132"/>
      <c r="C305" s="132"/>
      <c r="D305" s="132"/>
      <c r="E305" s="132"/>
      <c r="G305" s="195"/>
      <c r="H305" s="193"/>
      <c r="I305" s="144">
        <v>2</v>
      </c>
      <c r="J305" s="149">
        <v>1416.6</v>
      </c>
      <c r="L305" s="195"/>
      <c r="M305" s="193"/>
      <c r="N305" s="144">
        <v>16</v>
      </c>
      <c r="O305" s="149">
        <v>3458.3333333333335</v>
      </c>
    </row>
    <row r="306" spans="2:15" x14ac:dyDescent="0.25">
      <c r="B306" s="132"/>
      <c r="C306" s="132"/>
      <c r="D306" s="132"/>
      <c r="E306" s="132"/>
      <c r="G306" s="195"/>
      <c r="H306" s="193"/>
      <c r="I306" s="144">
        <v>3</v>
      </c>
      <c r="J306" s="149">
        <v>727.16666666666663</v>
      </c>
      <c r="L306" s="195"/>
      <c r="M306" s="193"/>
      <c r="N306" s="144">
        <v>17</v>
      </c>
      <c r="O306" s="149">
        <v>6056.5555555555557</v>
      </c>
    </row>
    <row r="307" spans="2:15" x14ac:dyDescent="0.25">
      <c r="B307" s="132"/>
      <c r="C307" s="132"/>
      <c r="D307" s="132"/>
      <c r="E307" s="132"/>
      <c r="G307" s="195"/>
      <c r="H307" s="193"/>
      <c r="I307" s="144">
        <v>4</v>
      </c>
      <c r="J307" s="149">
        <v>2161.3333333333335</v>
      </c>
      <c r="L307" s="195"/>
      <c r="M307" s="193"/>
      <c r="N307" s="144">
        <v>18</v>
      </c>
      <c r="O307" s="149">
        <v>3829.2857142857142</v>
      </c>
    </row>
    <row r="308" spans="2:15" x14ac:dyDescent="0.25">
      <c r="B308" s="132"/>
      <c r="C308" s="132"/>
      <c r="D308" s="132"/>
      <c r="E308" s="132"/>
      <c r="G308" s="195"/>
      <c r="H308" s="193"/>
      <c r="I308" s="144">
        <v>5</v>
      </c>
      <c r="J308" s="149">
        <v>1188.6666666666667</v>
      </c>
      <c r="L308" s="195"/>
      <c r="M308" s="193"/>
      <c r="N308" s="144">
        <v>19</v>
      </c>
      <c r="O308" s="149">
        <v>6611.5</v>
      </c>
    </row>
    <row r="309" spans="2:15" x14ac:dyDescent="0.25">
      <c r="B309" s="132"/>
      <c r="C309" s="132"/>
      <c r="D309" s="132"/>
      <c r="E309" s="132"/>
      <c r="G309" s="195"/>
      <c r="H309" s="193"/>
      <c r="I309" s="144">
        <v>6</v>
      </c>
      <c r="J309" s="149">
        <v>1268.1666666666667</v>
      </c>
      <c r="L309" s="195"/>
      <c r="M309" s="193"/>
      <c r="N309" s="144">
        <v>20</v>
      </c>
      <c r="O309" s="149">
        <v>2020.25</v>
      </c>
    </row>
    <row r="310" spans="2:15" x14ac:dyDescent="0.25">
      <c r="B310" s="132"/>
      <c r="C310" s="132"/>
      <c r="D310" s="132"/>
      <c r="E310" s="132"/>
      <c r="G310" s="195"/>
      <c r="H310" s="193"/>
      <c r="I310" s="144">
        <v>7</v>
      </c>
      <c r="J310" s="149">
        <v>1683.8571428571429</v>
      </c>
      <c r="L310" s="195"/>
      <c r="M310" s="193"/>
      <c r="N310" s="144">
        <v>21</v>
      </c>
      <c r="O310" s="149">
        <v>5580</v>
      </c>
    </row>
    <row r="311" spans="2:15" x14ac:dyDescent="0.25">
      <c r="B311" s="132"/>
      <c r="C311" s="132"/>
      <c r="D311" s="132"/>
      <c r="E311" s="132"/>
      <c r="G311" s="195"/>
      <c r="H311" s="193"/>
      <c r="I311" s="144">
        <v>8</v>
      </c>
      <c r="J311" s="149">
        <v>2017.5</v>
      </c>
      <c r="L311" s="195"/>
      <c r="M311" s="193"/>
      <c r="N311" s="144">
        <v>22</v>
      </c>
      <c r="O311" s="149">
        <v>13083.333333333334</v>
      </c>
    </row>
    <row r="312" spans="2:15" x14ac:dyDescent="0.25">
      <c r="B312" s="132"/>
      <c r="C312" s="132"/>
      <c r="D312" s="132"/>
      <c r="E312" s="132"/>
      <c r="G312" s="195"/>
      <c r="H312" s="193"/>
      <c r="I312" s="144">
        <v>9</v>
      </c>
      <c r="J312" s="149">
        <v>1293.2857142857142</v>
      </c>
      <c r="L312" s="195"/>
      <c r="M312" s="193"/>
      <c r="N312" s="144">
        <v>23</v>
      </c>
      <c r="O312" s="149">
        <v>26557.142857142859</v>
      </c>
    </row>
    <row r="313" spans="2:15" x14ac:dyDescent="0.25">
      <c r="B313" s="132"/>
      <c r="C313" s="132"/>
      <c r="D313" s="132"/>
      <c r="E313" s="132"/>
      <c r="G313" s="195"/>
      <c r="H313" s="193"/>
      <c r="I313" s="144">
        <v>10</v>
      </c>
      <c r="J313" s="149">
        <v>1373.8888888888889</v>
      </c>
      <c r="L313" s="195"/>
      <c r="M313" s="193"/>
      <c r="N313" s="144">
        <v>24</v>
      </c>
      <c r="O313" s="149">
        <v>6104.75</v>
      </c>
    </row>
    <row r="314" spans="2:15" x14ac:dyDescent="0.25">
      <c r="B314" s="132"/>
      <c r="C314" s="132"/>
      <c r="D314" s="132"/>
      <c r="E314" s="132"/>
      <c r="G314" s="195"/>
      <c r="H314" s="193"/>
      <c r="I314" s="144">
        <v>11</v>
      </c>
      <c r="J314" s="149">
        <v>1453.2</v>
      </c>
      <c r="L314" s="195"/>
      <c r="M314" s="193"/>
      <c r="N314" s="144">
        <v>25</v>
      </c>
      <c r="O314" s="149">
        <v>4151.2</v>
      </c>
    </row>
    <row r="315" spans="2:15" x14ac:dyDescent="0.25">
      <c r="B315" s="132"/>
      <c r="C315" s="132"/>
      <c r="D315" s="132"/>
      <c r="E315" s="132"/>
      <c r="G315" s="195"/>
      <c r="H315" s="193"/>
      <c r="I315" s="144">
        <v>12</v>
      </c>
      <c r="J315" s="149">
        <v>1266.5</v>
      </c>
      <c r="L315" s="195"/>
      <c r="M315" s="193"/>
      <c r="N315" s="144">
        <v>26</v>
      </c>
      <c r="O315" s="149">
        <v>7154.75</v>
      </c>
    </row>
    <row r="316" spans="2:15" x14ac:dyDescent="0.25">
      <c r="B316" s="132"/>
      <c r="C316" s="132"/>
      <c r="D316" s="132"/>
      <c r="E316" s="132"/>
      <c r="G316" s="195"/>
      <c r="H316" s="193"/>
      <c r="I316" s="144">
        <v>13</v>
      </c>
      <c r="J316" s="149">
        <v>1304.5</v>
      </c>
      <c r="L316" s="195"/>
      <c r="M316" s="193"/>
      <c r="N316" s="144">
        <v>27</v>
      </c>
      <c r="O316" s="149">
        <v>24471</v>
      </c>
    </row>
    <row r="317" spans="2:15" x14ac:dyDescent="0.25">
      <c r="B317" s="132"/>
      <c r="C317" s="132"/>
      <c r="D317" s="132"/>
      <c r="E317" s="132"/>
      <c r="G317" s="195"/>
      <c r="H317" s="193"/>
      <c r="I317" s="144">
        <v>14</v>
      </c>
      <c r="J317" s="149">
        <v>1575</v>
      </c>
      <c r="L317" s="195"/>
      <c r="M317" s="193"/>
      <c r="N317" s="144">
        <v>28</v>
      </c>
      <c r="O317" s="149">
        <v>11458</v>
      </c>
    </row>
    <row r="318" spans="2:15" x14ac:dyDescent="0.25">
      <c r="B318" s="132"/>
      <c r="C318" s="132"/>
      <c r="D318" s="132"/>
      <c r="E318" s="132"/>
      <c r="G318" s="195"/>
      <c r="H318" s="193"/>
      <c r="I318" s="144">
        <v>15</v>
      </c>
      <c r="J318" s="149">
        <v>613.25</v>
      </c>
      <c r="L318" s="195"/>
      <c r="M318" s="193"/>
      <c r="N318" s="144">
        <v>29</v>
      </c>
      <c r="O318" s="149">
        <v>13101.75</v>
      </c>
    </row>
    <row r="319" spans="2:15" x14ac:dyDescent="0.25">
      <c r="B319" s="132"/>
      <c r="C319" s="132"/>
      <c r="D319" s="132"/>
      <c r="E319" s="132"/>
      <c r="G319" s="195"/>
      <c r="H319" s="193"/>
      <c r="I319" s="144">
        <v>16</v>
      </c>
      <c r="J319" s="149">
        <v>1508.1666666666667</v>
      </c>
      <c r="L319" s="195"/>
      <c r="M319" s="193"/>
      <c r="N319" s="144">
        <v>30</v>
      </c>
      <c r="O319" s="149">
        <v>9172</v>
      </c>
    </row>
    <row r="320" spans="2:15" x14ac:dyDescent="0.25">
      <c r="B320" s="132"/>
      <c r="C320" s="132"/>
      <c r="D320" s="132"/>
      <c r="E320" s="132"/>
      <c r="G320" s="195"/>
      <c r="H320" s="193"/>
      <c r="I320" s="144">
        <v>17</v>
      </c>
      <c r="J320" s="149">
        <v>876.1</v>
      </c>
      <c r="L320" s="195"/>
      <c r="M320" s="193" t="s">
        <v>13</v>
      </c>
      <c r="N320" s="144">
        <v>1</v>
      </c>
      <c r="O320" s="149">
        <v>2820</v>
      </c>
    </row>
    <row r="321" spans="2:15" x14ac:dyDescent="0.25">
      <c r="B321" s="132"/>
      <c r="C321" s="132"/>
      <c r="D321" s="132"/>
      <c r="E321" s="132"/>
      <c r="G321" s="195"/>
      <c r="H321" s="193"/>
      <c r="I321" s="144">
        <v>18</v>
      </c>
      <c r="J321" s="149">
        <v>1557.8181818181818</v>
      </c>
      <c r="L321" s="195"/>
      <c r="M321" s="193"/>
      <c r="N321" s="144">
        <v>2</v>
      </c>
      <c r="O321" s="149">
        <v>7600</v>
      </c>
    </row>
    <row r="322" spans="2:15" x14ac:dyDescent="0.25">
      <c r="B322" s="132"/>
      <c r="C322" s="132"/>
      <c r="D322" s="132"/>
      <c r="E322" s="132"/>
      <c r="G322" s="195"/>
      <c r="H322" s="193"/>
      <c r="I322" s="144">
        <v>19</v>
      </c>
      <c r="J322" s="149">
        <v>1312.625</v>
      </c>
      <c r="L322" s="195"/>
      <c r="M322" s="193"/>
      <c r="N322" s="144">
        <v>3</v>
      </c>
      <c r="O322" s="149">
        <v>2462.5</v>
      </c>
    </row>
    <row r="323" spans="2:15" x14ac:dyDescent="0.25">
      <c r="B323" s="132"/>
      <c r="C323" s="132"/>
      <c r="D323" s="132"/>
      <c r="E323" s="132"/>
      <c r="G323" s="195"/>
      <c r="H323" s="193"/>
      <c r="I323" s="144">
        <v>20</v>
      </c>
      <c r="J323" s="149">
        <v>17317.333333333332</v>
      </c>
      <c r="L323" s="195"/>
      <c r="M323" s="193"/>
      <c r="N323" s="144">
        <v>4</v>
      </c>
      <c r="O323" s="149">
        <v>15296.75</v>
      </c>
    </row>
    <row r="324" spans="2:15" x14ac:dyDescent="0.25">
      <c r="B324" s="132"/>
      <c r="C324" s="132"/>
      <c r="D324" s="132"/>
      <c r="E324" s="132"/>
      <c r="G324" s="195"/>
      <c r="H324" s="193"/>
      <c r="I324" s="144">
        <v>21</v>
      </c>
      <c r="J324" s="149">
        <v>1129</v>
      </c>
      <c r="L324" s="195"/>
      <c r="M324" s="193"/>
      <c r="N324" s="144">
        <v>5</v>
      </c>
      <c r="O324" s="149">
        <v>4806</v>
      </c>
    </row>
    <row r="325" spans="2:15" x14ac:dyDescent="0.25">
      <c r="B325" s="132"/>
      <c r="C325" s="132"/>
      <c r="D325" s="132"/>
      <c r="E325" s="132"/>
      <c r="G325" s="195"/>
      <c r="H325" s="193"/>
      <c r="I325" s="144">
        <v>22</v>
      </c>
      <c r="J325" s="149">
        <v>1261.875</v>
      </c>
      <c r="L325" s="195"/>
      <c r="M325" s="193"/>
      <c r="N325" s="144">
        <v>6</v>
      </c>
      <c r="O325" s="149">
        <v>4147</v>
      </c>
    </row>
    <row r="326" spans="2:15" x14ac:dyDescent="0.25">
      <c r="B326" s="132"/>
      <c r="C326" s="132"/>
      <c r="D326" s="132"/>
      <c r="E326" s="132"/>
      <c r="G326" s="195"/>
      <c r="H326" s="193"/>
      <c r="I326" s="144">
        <v>23</v>
      </c>
      <c r="J326" s="149">
        <v>1719.7058823529412</v>
      </c>
      <c r="L326" s="195"/>
      <c r="M326" s="193"/>
      <c r="N326" s="144">
        <v>9</v>
      </c>
      <c r="O326" s="149">
        <v>7788.5</v>
      </c>
    </row>
    <row r="327" spans="2:15" x14ac:dyDescent="0.25">
      <c r="B327" s="132"/>
      <c r="C327" s="132"/>
      <c r="D327" s="132"/>
      <c r="E327" s="132"/>
      <c r="G327" s="195"/>
      <c r="H327" s="193"/>
      <c r="I327" s="144">
        <v>24</v>
      </c>
      <c r="J327" s="149">
        <v>1471.421052631579</v>
      </c>
      <c r="L327" s="195"/>
      <c r="M327" s="193"/>
      <c r="N327" s="144">
        <v>10</v>
      </c>
      <c r="O327" s="149">
        <v>5825</v>
      </c>
    </row>
    <row r="328" spans="2:15" x14ac:dyDescent="0.25">
      <c r="B328" s="132"/>
      <c r="C328" s="132"/>
      <c r="D328" s="132"/>
      <c r="E328" s="132"/>
      <c r="G328" s="195"/>
      <c r="H328" s="193"/>
      <c r="I328" s="144">
        <v>25</v>
      </c>
      <c r="J328" s="149">
        <v>1602.32</v>
      </c>
      <c r="L328" s="195"/>
      <c r="M328" s="193"/>
      <c r="N328" s="144">
        <v>11</v>
      </c>
      <c r="O328" s="149">
        <v>1500</v>
      </c>
    </row>
    <row r="329" spans="2:15" x14ac:dyDescent="0.25">
      <c r="B329" s="132"/>
      <c r="C329" s="132"/>
      <c r="D329" s="132"/>
      <c r="E329" s="132"/>
      <c r="G329" s="195"/>
      <c r="H329" s="193"/>
      <c r="I329" s="144">
        <v>26</v>
      </c>
      <c r="J329" s="149">
        <v>2452.6923076923076</v>
      </c>
      <c r="L329" s="195"/>
      <c r="M329" s="193"/>
      <c r="N329" s="144">
        <v>12</v>
      </c>
      <c r="O329" s="149">
        <v>7400</v>
      </c>
    </row>
    <row r="330" spans="2:15" x14ac:dyDescent="0.25">
      <c r="B330" s="132"/>
      <c r="C330" s="132"/>
      <c r="D330" s="132"/>
      <c r="E330" s="132"/>
      <c r="G330" s="195"/>
      <c r="H330" s="193"/>
      <c r="I330" s="144">
        <v>27</v>
      </c>
      <c r="J330" s="149">
        <v>2087.75</v>
      </c>
      <c r="L330" s="195"/>
      <c r="M330" s="193"/>
      <c r="N330" s="144">
        <v>13</v>
      </c>
      <c r="O330" s="149">
        <v>9400</v>
      </c>
    </row>
    <row r="331" spans="2:15" x14ac:dyDescent="0.25">
      <c r="B331" s="132"/>
      <c r="C331" s="132"/>
      <c r="D331" s="132"/>
      <c r="E331" s="132"/>
      <c r="G331" s="195"/>
      <c r="H331" s="193"/>
      <c r="I331" s="144">
        <v>28</v>
      </c>
      <c r="J331" s="149">
        <v>2199.8888888888887</v>
      </c>
      <c r="L331" s="195"/>
      <c r="M331" s="193"/>
      <c r="N331" s="144">
        <v>14</v>
      </c>
      <c r="O331" s="149">
        <v>4500</v>
      </c>
    </row>
    <row r="332" spans="2:15" x14ac:dyDescent="0.25">
      <c r="B332" s="132"/>
      <c r="C332" s="132"/>
      <c r="D332" s="132"/>
      <c r="E332" s="132"/>
      <c r="G332" s="195"/>
      <c r="H332" s="193"/>
      <c r="I332" s="144">
        <v>29</v>
      </c>
      <c r="J332" s="149">
        <v>2050.1111111111113</v>
      </c>
      <c r="L332" s="195"/>
      <c r="M332" s="193"/>
      <c r="N332" s="144">
        <v>15</v>
      </c>
      <c r="O332" s="149">
        <v>6250</v>
      </c>
    </row>
    <row r="333" spans="2:15" x14ac:dyDescent="0.25">
      <c r="B333" s="132"/>
      <c r="C333" s="132"/>
      <c r="D333" s="132"/>
      <c r="E333" s="132"/>
      <c r="G333" s="195"/>
      <c r="H333" s="193"/>
      <c r="I333" s="144">
        <v>30</v>
      </c>
      <c r="J333" s="149">
        <v>3115</v>
      </c>
      <c r="L333" s="195"/>
      <c r="M333" s="193"/>
      <c r="N333" s="144">
        <v>16</v>
      </c>
      <c r="O333" s="149">
        <v>4042.8571428571427</v>
      </c>
    </row>
    <row r="334" spans="2:15" x14ac:dyDescent="0.25">
      <c r="B334" s="132"/>
      <c r="C334" s="132"/>
      <c r="D334" s="132"/>
      <c r="E334" s="132"/>
      <c r="G334" s="195"/>
      <c r="H334" s="193" t="s">
        <v>13</v>
      </c>
      <c r="I334" s="144">
        <v>1</v>
      </c>
      <c r="J334" s="149">
        <v>1386.9404761904761</v>
      </c>
      <c r="L334" s="195"/>
      <c r="M334" s="193"/>
      <c r="N334" s="144">
        <v>17</v>
      </c>
      <c r="O334" s="149">
        <v>3600</v>
      </c>
    </row>
    <row r="335" spans="2:15" x14ac:dyDescent="0.25">
      <c r="B335" s="132"/>
      <c r="C335" s="132"/>
      <c r="D335" s="132"/>
      <c r="E335" s="132"/>
      <c r="G335" s="195"/>
      <c r="H335" s="193"/>
      <c r="I335" s="144">
        <v>2</v>
      </c>
      <c r="J335" s="149">
        <v>2455</v>
      </c>
      <c r="L335" s="195"/>
      <c r="M335" s="193"/>
      <c r="N335" s="144">
        <v>18</v>
      </c>
      <c r="O335" s="149">
        <v>6800</v>
      </c>
    </row>
    <row r="336" spans="2:15" x14ac:dyDescent="0.25">
      <c r="B336" s="132"/>
      <c r="C336" s="132"/>
      <c r="D336" s="132"/>
      <c r="E336" s="132"/>
      <c r="G336" s="195"/>
      <c r="H336" s="193"/>
      <c r="I336" s="144">
        <v>3</v>
      </c>
      <c r="J336" s="149">
        <v>2745.7142857142858</v>
      </c>
      <c r="L336" s="195"/>
      <c r="M336" s="193"/>
      <c r="N336" s="144">
        <v>19</v>
      </c>
      <c r="O336" s="149">
        <v>7333.333333333333</v>
      </c>
    </row>
    <row r="337" spans="2:15" x14ac:dyDescent="0.25">
      <c r="B337" s="132"/>
      <c r="C337" s="132"/>
      <c r="D337" s="132"/>
      <c r="E337" s="132"/>
      <c r="G337" s="195"/>
      <c r="H337" s="193"/>
      <c r="I337" s="144">
        <v>4</v>
      </c>
      <c r="J337" s="149">
        <v>1982.6666666666667</v>
      </c>
      <c r="L337" s="195"/>
      <c r="M337" s="193"/>
      <c r="N337" s="144">
        <v>20</v>
      </c>
      <c r="O337" s="149">
        <v>6000</v>
      </c>
    </row>
    <row r="338" spans="2:15" x14ac:dyDescent="0.25">
      <c r="B338" s="132"/>
      <c r="C338" s="132"/>
      <c r="D338" s="132"/>
      <c r="E338" s="132"/>
      <c r="G338" s="195"/>
      <c r="H338" s="193"/>
      <c r="I338" s="144">
        <v>5</v>
      </c>
      <c r="J338" s="149">
        <v>1572.375</v>
      </c>
      <c r="L338" s="195"/>
      <c r="M338" s="193"/>
      <c r="N338" s="144">
        <v>21</v>
      </c>
      <c r="O338" s="149">
        <v>6700</v>
      </c>
    </row>
    <row r="339" spans="2:15" x14ac:dyDescent="0.25">
      <c r="B339" s="132"/>
      <c r="C339" s="132"/>
      <c r="D339" s="132"/>
      <c r="E339" s="132"/>
      <c r="G339" s="195"/>
      <c r="H339" s="193"/>
      <c r="I339" s="144">
        <v>6</v>
      </c>
      <c r="J339" s="149">
        <v>926.33333333333337</v>
      </c>
      <c r="L339" s="195"/>
      <c r="M339" s="193"/>
      <c r="N339" s="144">
        <v>22</v>
      </c>
      <c r="O339" s="149">
        <v>6500</v>
      </c>
    </row>
    <row r="340" spans="2:15" x14ac:dyDescent="0.25">
      <c r="B340" s="132"/>
      <c r="C340" s="132"/>
      <c r="D340" s="132"/>
      <c r="E340" s="132"/>
      <c r="G340" s="195"/>
      <c r="H340" s="193"/>
      <c r="I340" s="144">
        <v>7</v>
      </c>
      <c r="J340" s="149">
        <v>1780.909090909091</v>
      </c>
      <c r="L340" s="195"/>
      <c r="M340" s="193"/>
      <c r="N340" s="144">
        <v>23</v>
      </c>
      <c r="O340" s="149">
        <v>6600</v>
      </c>
    </row>
    <row r="341" spans="2:15" x14ac:dyDescent="0.25">
      <c r="B341" s="132"/>
      <c r="C341" s="132"/>
      <c r="D341" s="132"/>
      <c r="E341" s="132"/>
      <c r="G341" s="195"/>
      <c r="H341" s="193"/>
      <c r="I341" s="144">
        <v>8</v>
      </c>
      <c r="J341" s="149">
        <v>300</v>
      </c>
      <c r="L341" s="195"/>
      <c r="M341" s="193"/>
      <c r="N341" s="144">
        <v>24</v>
      </c>
      <c r="O341" s="149">
        <v>5250</v>
      </c>
    </row>
    <row r="342" spans="2:15" x14ac:dyDescent="0.25">
      <c r="B342" s="132"/>
      <c r="C342" s="132"/>
      <c r="D342" s="132"/>
      <c r="E342" s="132"/>
      <c r="G342" s="195"/>
      <c r="H342" s="193"/>
      <c r="I342" s="144">
        <v>9</v>
      </c>
      <c r="J342" s="149">
        <v>1660.3333333333333</v>
      </c>
      <c r="L342" s="195"/>
      <c r="M342" s="193"/>
      <c r="N342" s="144">
        <v>25</v>
      </c>
      <c r="O342" s="149">
        <v>9952</v>
      </c>
    </row>
    <row r="343" spans="2:15" x14ac:dyDescent="0.25">
      <c r="B343" s="132"/>
      <c r="C343" s="132"/>
      <c r="D343" s="132"/>
      <c r="E343" s="132"/>
      <c r="G343" s="195"/>
      <c r="H343" s="193"/>
      <c r="I343" s="144">
        <v>10</v>
      </c>
      <c r="J343" s="149">
        <v>1644.3571428571429</v>
      </c>
      <c r="L343" s="195"/>
      <c r="M343" s="193"/>
      <c r="N343" s="144">
        <v>26</v>
      </c>
      <c r="O343" s="149">
        <v>2833.3333333333335</v>
      </c>
    </row>
    <row r="344" spans="2:15" x14ac:dyDescent="0.25">
      <c r="B344" s="132"/>
      <c r="C344" s="132"/>
      <c r="D344" s="132"/>
      <c r="E344" s="132"/>
      <c r="G344" s="195"/>
      <c r="H344" s="193"/>
      <c r="I344" s="144">
        <v>11</v>
      </c>
      <c r="J344" s="149">
        <v>1294</v>
      </c>
      <c r="L344" s="195"/>
      <c r="M344" s="193"/>
      <c r="N344" s="144">
        <v>27</v>
      </c>
      <c r="O344" s="149">
        <v>13000</v>
      </c>
    </row>
    <row r="345" spans="2:15" x14ac:dyDescent="0.25">
      <c r="B345" s="132"/>
      <c r="C345" s="132"/>
      <c r="D345" s="132"/>
      <c r="E345" s="132"/>
      <c r="G345" s="195"/>
      <c r="H345" s="193"/>
      <c r="I345" s="144">
        <v>12</v>
      </c>
      <c r="J345" s="149">
        <v>1843.7777777777778</v>
      </c>
      <c r="L345" s="195"/>
      <c r="M345" s="193"/>
      <c r="N345" s="144">
        <v>28</v>
      </c>
      <c r="O345" s="149">
        <v>5075</v>
      </c>
    </row>
    <row r="346" spans="2:15" x14ac:dyDescent="0.25">
      <c r="B346" s="132"/>
      <c r="C346" s="132"/>
      <c r="D346" s="132"/>
      <c r="E346" s="132"/>
      <c r="G346" s="195"/>
      <c r="H346" s="193"/>
      <c r="I346" s="144">
        <v>13</v>
      </c>
      <c r="J346" s="149">
        <v>2392.909090909091</v>
      </c>
      <c r="L346" s="195"/>
      <c r="M346" s="193"/>
      <c r="N346" s="144">
        <v>29</v>
      </c>
      <c r="O346" s="149">
        <v>2100</v>
      </c>
    </row>
    <row r="347" spans="2:15" x14ac:dyDescent="0.25">
      <c r="B347" s="132"/>
      <c r="C347" s="132"/>
      <c r="D347" s="132"/>
      <c r="E347" s="132"/>
      <c r="G347" s="195"/>
      <c r="H347" s="193"/>
      <c r="I347" s="144">
        <v>14</v>
      </c>
      <c r="J347" s="149">
        <v>2799.8888888888887</v>
      </c>
      <c r="L347" s="195"/>
      <c r="M347" s="193"/>
      <c r="N347" s="144">
        <v>30</v>
      </c>
      <c r="O347" s="149">
        <v>3350</v>
      </c>
    </row>
    <row r="348" spans="2:15" ht="15.75" thickBot="1" x14ac:dyDescent="0.3">
      <c r="B348" s="132"/>
      <c r="C348" s="132"/>
      <c r="D348" s="132"/>
      <c r="E348" s="132"/>
      <c r="G348" s="195"/>
      <c r="H348" s="193"/>
      <c r="I348" s="144">
        <v>15</v>
      </c>
      <c r="J348" s="149">
        <v>1799.625</v>
      </c>
      <c r="L348" s="196"/>
      <c r="M348" s="199"/>
      <c r="N348" s="146">
        <v>31</v>
      </c>
      <c r="O348" s="150">
        <v>5250</v>
      </c>
    </row>
    <row r="349" spans="2:15" x14ac:dyDescent="0.25">
      <c r="B349" s="132"/>
      <c r="C349" s="132"/>
      <c r="D349" s="132"/>
      <c r="E349" s="132"/>
      <c r="G349" s="195"/>
      <c r="H349" s="193"/>
      <c r="I349" s="144">
        <v>16</v>
      </c>
      <c r="J349" s="149">
        <v>2462.4210526315787</v>
      </c>
      <c r="L349"/>
      <c r="M349"/>
      <c r="N349"/>
      <c r="O349"/>
    </row>
    <row r="350" spans="2:15" x14ac:dyDescent="0.25">
      <c r="B350" s="132"/>
      <c r="C350" s="132"/>
      <c r="D350" s="132"/>
      <c r="E350" s="132"/>
      <c r="G350" s="195"/>
      <c r="H350" s="193"/>
      <c r="I350" s="144">
        <v>17</v>
      </c>
      <c r="J350" s="149">
        <v>1415.3333333333333</v>
      </c>
      <c r="L350"/>
      <c r="M350"/>
      <c r="N350"/>
      <c r="O350"/>
    </row>
    <row r="351" spans="2:15" x14ac:dyDescent="0.25">
      <c r="B351" s="132"/>
      <c r="C351" s="132"/>
      <c r="D351" s="132"/>
      <c r="E351" s="132"/>
      <c r="G351" s="195"/>
      <c r="H351" s="193"/>
      <c r="I351" s="144">
        <v>18</v>
      </c>
      <c r="J351" s="149">
        <v>2345.2307692307691</v>
      </c>
      <c r="L351"/>
      <c r="M351"/>
      <c r="N351"/>
      <c r="O351"/>
    </row>
    <row r="352" spans="2:15" x14ac:dyDescent="0.25">
      <c r="B352" s="132"/>
      <c r="C352" s="132"/>
      <c r="D352" s="132"/>
      <c r="E352" s="132"/>
      <c r="G352" s="195"/>
      <c r="H352" s="193"/>
      <c r="I352" s="144">
        <v>19</v>
      </c>
      <c r="J352" s="149">
        <v>3079.2727272727275</v>
      </c>
      <c r="L352"/>
      <c r="M352"/>
      <c r="N352"/>
      <c r="O352"/>
    </row>
    <row r="353" spans="2:15" x14ac:dyDescent="0.25">
      <c r="B353" s="132"/>
      <c r="C353" s="132"/>
      <c r="D353" s="132"/>
      <c r="E353" s="132"/>
      <c r="G353" s="195"/>
      <c r="H353" s="193"/>
      <c r="I353" s="144">
        <v>20</v>
      </c>
      <c r="J353" s="149">
        <v>1859.5</v>
      </c>
      <c r="L353"/>
      <c r="M353"/>
      <c r="N353"/>
      <c r="O353"/>
    </row>
    <row r="354" spans="2:15" x14ac:dyDescent="0.25">
      <c r="B354" s="132"/>
      <c r="C354" s="132"/>
      <c r="D354" s="132"/>
      <c r="E354" s="132"/>
      <c r="G354" s="195"/>
      <c r="H354" s="193"/>
      <c r="I354" s="144">
        <v>21</v>
      </c>
      <c r="J354" s="149">
        <v>3005.6</v>
      </c>
      <c r="L354"/>
      <c r="M354"/>
      <c r="N354"/>
      <c r="O354"/>
    </row>
    <row r="355" spans="2:15" x14ac:dyDescent="0.25">
      <c r="B355" s="132"/>
      <c r="C355" s="132"/>
      <c r="D355" s="132"/>
      <c r="E355" s="132"/>
      <c r="G355" s="195"/>
      <c r="H355" s="193"/>
      <c r="I355" s="144">
        <v>22</v>
      </c>
      <c r="J355" s="149">
        <v>1938.75</v>
      </c>
      <c r="L355"/>
      <c r="M355"/>
      <c r="N355"/>
      <c r="O355"/>
    </row>
    <row r="356" spans="2:15" x14ac:dyDescent="0.25">
      <c r="B356" s="132"/>
      <c r="C356" s="132"/>
      <c r="D356" s="132"/>
      <c r="E356" s="132"/>
      <c r="G356" s="195"/>
      <c r="H356" s="193"/>
      <c r="I356" s="144">
        <v>23</v>
      </c>
      <c r="J356" s="149">
        <v>621.14285714285711</v>
      </c>
      <c r="L356"/>
      <c r="M356"/>
      <c r="N356"/>
      <c r="O356"/>
    </row>
    <row r="357" spans="2:15" x14ac:dyDescent="0.25">
      <c r="B357" s="132"/>
      <c r="C357" s="132"/>
      <c r="D357" s="132"/>
      <c r="E357" s="132"/>
      <c r="G357" s="195"/>
      <c r="H357" s="193"/>
      <c r="I357" s="144">
        <v>24</v>
      </c>
      <c r="J357" s="149">
        <v>477</v>
      </c>
      <c r="L357"/>
      <c r="M357"/>
      <c r="N357"/>
      <c r="O357"/>
    </row>
    <row r="358" spans="2:15" x14ac:dyDescent="0.25">
      <c r="B358" s="132"/>
      <c r="C358" s="132"/>
      <c r="D358" s="132"/>
      <c r="E358" s="132"/>
      <c r="G358" s="195"/>
      <c r="H358" s="193"/>
      <c r="I358" s="144">
        <v>25</v>
      </c>
      <c r="J358" s="149">
        <v>300</v>
      </c>
      <c r="L358"/>
      <c r="M358"/>
      <c r="N358"/>
      <c r="O358"/>
    </row>
    <row r="359" spans="2:15" x14ac:dyDescent="0.25">
      <c r="B359" s="132"/>
      <c r="C359" s="132"/>
      <c r="D359" s="132"/>
      <c r="E359" s="132"/>
      <c r="G359" s="195"/>
      <c r="H359" s="193"/>
      <c r="I359" s="144">
        <v>26</v>
      </c>
      <c r="J359" s="149">
        <v>1536.4</v>
      </c>
      <c r="L359"/>
      <c r="M359"/>
      <c r="N359"/>
      <c r="O359"/>
    </row>
    <row r="360" spans="2:15" x14ac:dyDescent="0.25">
      <c r="B360" s="132"/>
      <c r="C360" s="132"/>
      <c r="D360" s="132"/>
      <c r="E360" s="132"/>
      <c r="G360" s="195"/>
      <c r="H360" s="193"/>
      <c r="I360" s="144">
        <v>27</v>
      </c>
      <c r="J360" s="149">
        <v>2143.5714285714284</v>
      </c>
      <c r="L360"/>
      <c r="M360"/>
      <c r="N360"/>
      <c r="O360"/>
    </row>
    <row r="361" spans="2:15" x14ac:dyDescent="0.25">
      <c r="B361" s="132"/>
      <c r="C361" s="132"/>
      <c r="D361" s="132"/>
      <c r="E361" s="132"/>
      <c r="G361" s="195"/>
      <c r="H361" s="193"/>
      <c r="I361" s="144">
        <v>28</v>
      </c>
      <c r="J361" s="149">
        <v>1677</v>
      </c>
      <c r="L361"/>
      <c r="M361"/>
      <c r="N361"/>
      <c r="O361"/>
    </row>
    <row r="362" spans="2:15" x14ac:dyDescent="0.25">
      <c r="B362" s="132"/>
      <c r="C362" s="132"/>
      <c r="D362" s="132"/>
      <c r="E362" s="132"/>
      <c r="G362" s="195"/>
      <c r="H362" s="193"/>
      <c r="I362" s="144">
        <v>29</v>
      </c>
      <c r="J362" s="149">
        <v>431.42857142857144</v>
      </c>
      <c r="L362"/>
      <c r="M362"/>
      <c r="N362"/>
      <c r="O362"/>
    </row>
    <row r="363" spans="2:15" x14ac:dyDescent="0.25">
      <c r="B363" s="132"/>
      <c r="C363" s="132"/>
      <c r="D363" s="132"/>
      <c r="E363" s="132"/>
      <c r="G363" s="195"/>
      <c r="H363" s="193"/>
      <c r="I363" s="144">
        <v>30</v>
      </c>
      <c r="J363" s="149">
        <v>1240.8</v>
      </c>
      <c r="L363"/>
      <c r="M363"/>
      <c r="N363"/>
      <c r="O363"/>
    </row>
    <row r="364" spans="2:15" ht="15.75" thickBot="1" x14ac:dyDescent="0.3">
      <c r="B364" s="132"/>
      <c r="C364" s="132"/>
      <c r="D364" s="132"/>
      <c r="E364" s="132"/>
      <c r="G364" s="196"/>
      <c r="H364" s="199"/>
      <c r="I364" s="146">
        <v>31</v>
      </c>
      <c r="J364" s="150">
        <v>440.875</v>
      </c>
      <c r="L364"/>
      <c r="M364"/>
      <c r="N364"/>
      <c r="O364"/>
    </row>
    <row r="365" spans="2:15" x14ac:dyDescent="0.25">
      <c r="B365" s="132"/>
      <c r="C365" s="132"/>
      <c r="D365" s="132"/>
      <c r="E365" s="132"/>
      <c r="G365"/>
      <c r="H365"/>
      <c r="I365"/>
      <c r="J365"/>
      <c r="L365"/>
      <c r="M365"/>
      <c r="N365"/>
      <c r="O365"/>
    </row>
    <row r="366" spans="2:15" x14ac:dyDescent="0.25">
      <c r="B366" s="132"/>
      <c r="C366" s="132"/>
      <c r="D366" s="132"/>
      <c r="E366" s="132"/>
    </row>
    <row r="367" spans="2:15" x14ac:dyDescent="0.25">
      <c r="G367" s="188" t="s">
        <v>87</v>
      </c>
      <c r="H367" s="188"/>
      <c r="I367" s="188"/>
      <c r="J367" s="188"/>
      <c r="K367" s="188"/>
      <c r="L367" s="188"/>
    </row>
    <row r="368" spans="2:15" x14ac:dyDescent="0.25">
      <c r="B368" s="132"/>
      <c r="C368" s="132"/>
      <c r="D368" s="132"/>
      <c r="E368" s="132"/>
      <c r="G368" s="188" t="s">
        <v>88</v>
      </c>
      <c r="H368" s="188"/>
      <c r="I368" s="188"/>
      <c r="J368" s="188"/>
      <c r="K368" s="188"/>
      <c r="L368" s="188"/>
    </row>
    <row r="369" spans="2:5" x14ac:dyDescent="0.25">
      <c r="B369" s="132"/>
      <c r="C369" s="132"/>
      <c r="D369" s="132"/>
      <c r="E369" s="132"/>
    </row>
    <row r="370" spans="2:5" x14ac:dyDescent="0.25"/>
    <row r="371" spans="2:5" x14ac:dyDescent="0.25"/>
    <row r="372" spans="2:5" x14ac:dyDescent="0.25"/>
    <row r="373" spans="2:5" x14ac:dyDescent="0.25"/>
    <row r="374" spans="2:5" x14ac:dyDescent="0.25"/>
    <row r="375" spans="2:5" x14ac:dyDescent="0.25"/>
    <row r="376" spans="2:5" x14ac:dyDescent="0.25"/>
    <row r="377" spans="2:5" x14ac:dyDescent="0.25"/>
    <row r="378" spans="2:5" x14ac:dyDescent="0.25"/>
    <row r="379" spans="2:5" x14ac:dyDescent="0.25"/>
    <row r="380" spans="2:5" x14ac:dyDescent="0.25"/>
    <row r="381" spans="2:5" x14ac:dyDescent="0.25"/>
    <row r="382" spans="2:5" x14ac:dyDescent="0.25"/>
    <row r="383" spans="2:5" x14ac:dyDescent="0.25"/>
    <row r="384" spans="2:5" x14ac:dyDescent="0.25"/>
    <row r="385" x14ac:dyDescent="0.25"/>
  </sheetData>
  <sheetProtection algorithmName="SHA-512" hashValue="f8OlukRhOX1NSgXQzQrkXMAGT1MQcLmJnDoTCT0GILr05nx6ChBVKMPo19UkZZDwwwzPrrO/ZXPtbMSGM33yCw==" saltValue="OU9nxfWl24fuUuuekkBc/w==" spinCount="100000" sheet="1" objects="1" scenarios="1" formatCells="0" formatColumns="0" formatRows="0" insertColumns="0" insertRows="0" insertHyperlinks="0" deleteColumns="0" deleteRows="0" selectLockedCells="1" sort="0" autoFilter="0" pivotTables="0" selectUnlockedCells="1"/>
  <mergeCells count="59">
    <mergeCell ref="H304:H333"/>
    <mergeCell ref="H334:H364"/>
    <mergeCell ref="L17:L348"/>
    <mergeCell ref="M17:M45"/>
    <mergeCell ref="M46:M74"/>
    <mergeCell ref="M75:M98"/>
    <mergeCell ref="M99:M126"/>
    <mergeCell ref="M127:M153"/>
    <mergeCell ref="M154:M179"/>
    <mergeCell ref="M180:M203"/>
    <mergeCell ref="M204:M228"/>
    <mergeCell ref="M229:M258"/>
    <mergeCell ref="M259:M289"/>
    <mergeCell ref="M290:M319"/>
    <mergeCell ref="M320:M348"/>
    <mergeCell ref="B17:B228"/>
    <mergeCell ref="C17:C26"/>
    <mergeCell ref="C27:C35"/>
    <mergeCell ref="C36:C49"/>
    <mergeCell ref="C50:C60"/>
    <mergeCell ref="C61:C74"/>
    <mergeCell ref="C75:C85"/>
    <mergeCell ref="C86:C93"/>
    <mergeCell ref="C94:C115"/>
    <mergeCell ref="C116:C145"/>
    <mergeCell ref="C146:C176"/>
    <mergeCell ref="C177:C204"/>
    <mergeCell ref="C205:C228"/>
    <mergeCell ref="M15:M16"/>
    <mergeCell ref="N15:N16"/>
    <mergeCell ref="O15:O16"/>
    <mergeCell ref="B13:E13"/>
    <mergeCell ref="B14:E14"/>
    <mergeCell ref="G13:J13"/>
    <mergeCell ref="G14:J14"/>
    <mergeCell ref="L13:O13"/>
    <mergeCell ref="L14:O14"/>
    <mergeCell ref="J15:J16"/>
    <mergeCell ref="G15:G16"/>
    <mergeCell ref="H15:H16"/>
    <mergeCell ref="I15:I16"/>
    <mergeCell ref="B15:B16"/>
    <mergeCell ref="C15:C16"/>
    <mergeCell ref="G367:L367"/>
    <mergeCell ref="G368:L368"/>
    <mergeCell ref="D15:D16"/>
    <mergeCell ref="E15:E16"/>
    <mergeCell ref="H17:H47"/>
    <mergeCell ref="L15:L16"/>
    <mergeCell ref="G17:G364"/>
    <mergeCell ref="H48:H76"/>
    <mergeCell ref="H77:H106"/>
    <mergeCell ref="H107:H120"/>
    <mergeCell ref="H121:H151"/>
    <mergeCell ref="H152:H181"/>
    <mergeCell ref="H182:H212"/>
    <mergeCell ref="H213:H242"/>
    <mergeCell ref="H243:H272"/>
    <mergeCell ref="H273:H30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8"/>
  <sheetViews>
    <sheetView showGridLines="0" workbookViewId="0">
      <selection activeCell="F22" sqref="F22"/>
    </sheetView>
  </sheetViews>
  <sheetFormatPr baseColWidth="10" defaultColWidth="0" defaultRowHeight="15" zeroHeight="1" x14ac:dyDescent="0.25"/>
  <cols>
    <col min="1" max="1" width="11.42578125" style="1" customWidth="1"/>
    <col min="2" max="2" width="22.42578125" style="1" customWidth="1"/>
    <col min="3" max="4" width="11.5703125" style="1" bestFit="1" customWidth="1"/>
    <col min="5" max="5" width="10.5703125" style="1" bestFit="1" customWidth="1"/>
    <col min="6" max="14" width="11.42578125" style="1" customWidth="1"/>
    <col min="15" max="16384" width="11.42578125" style="1" hidden="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x14ac:dyDescent="0.25"/>
    <row r="11" spans="2:6" x14ac:dyDescent="0.25"/>
    <row r="12" spans="2:6" x14ac:dyDescent="0.25"/>
    <row r="13" spans="2:6" x14ac:dyDescent="0.25"/>
    <row r="14" spans="2:6" ht="15.75" thickBot="1" x14ac:dyDescent="0.3"/>
    <row r="15" spans="2:6" x14ac:dyDescent="0.25">
      <c r="B15" s="200" t="s">
        <v>46</v>
      </c>
      <c r="C15" s="201"/>
      <c r="D15" s="201"/>
      <c r="E15" s="201"/>
      <c r="F15" s="202"/>
    </row>
    <row r="16" spans="2:6" ht="15.75" thickBot="1" x14ac:dyDescent="0.3">
      <c r="B16" s="203"/>
      <c r="C16" s="204"/>
      <c r="D16" s="204"/>
      <c r="E16" s="204"/>
      <c r="F16" s="205"/>
    </row>
    <row r="17" spans="2:10" ht="30" customHeight="1" thickBot="1" x14ac:dyDescent="0.3">
      <c r="B17" s="36" t="s">
        <v>45</v>
      </c>
      <c r="C17" s="37">
        <v>2018</v>
      </c>
      <c r="D17" s="37">
        <v>2019</v>
      </c>
      <c r="E17" s="37">
        <v>2020</v>
      </c>
      <c r="F17" s="41" t="s">
        <v>15</v>
      </c>
    </row>
    <row r="18" spans="2:10" ht="30" customHeight="1" x14ac:dyDescent="0.25">
      <c r="B18" s="42" t="s">
        <v>0</v>
      </c>
      <c r="C18" s="43">
        <v>3174750</v>
      </c>
      <c r="D18" s="43">
        <v>3670747</v>
      </c>
      <c r="E18" s="43">
        <v>4311959</v>
      </c>
      <c r="F18" s="84">
        <f>+E18/D18-1</f>
        <v>0.17468161112710856</v>
      </c>
    </row>
    <row r="19" spans="2:10" ht="28.5" customHeight="1" x14ac:dyDescent="0.25">
      <c r="B19" s="38" t="s">
        <v>14</v>
      </c>
      <c r="C19" s="39">
        <v>11019724</v>
      </c>
      <c r="D19" s="39">
        <v>9548950</v>
      </c>
      <c r="E19" s="39">
        <v>4568223</v>
      </c>
      <c r="F19" s="85">
        <f>+E19/D19-1</f>
        <v>-0.52159944287068205</v>
      </c>
    </row>
    <row r="20" spans="2:10" ht="30" customHeight="1" thickBot="1" x14ac:dyDescent="0.3">
      <c r="B20" s="44" t="s">
        <v>18</v>
      </c>
      <c r="C20" s="40">
        <v>7510563</v>
      </c>
      <c r="D20" s="40">
        <v>8685042</v>
      </c>
      <c r="E20" s="40">
        <v>6089951</v>
      </c>
      <c r="F20" s="86">
        <f>+E20/D20-1</f>
        <v>-0.29880005185927716</v>
      </c>
    </row>
    <row r="21" spans="2:10" x14ac:dyDescent="0.25"/>
    <row r="22" spans="2:10" x14ac:dyDescent="0.25"/>
    <row r="23" spans="2:10" x14ac:dyDescent="0.25"/>
    <row r="24" spans="2:10" x14ac:dyDescent="0.25"/>
    <row r="25" spans="2:10" x14ac:dyDescent="0.25"/>
    <row r="26" spans="2:10" x14ac:dyDescent="0.25">
      <c r="E26" s="188" t="s">
        <v>87</v>
      </c>
      <c r="F26" s="188"/>
      <c r="G26" s="188"/>
      <c r="H26" s="188"/>
      <c r="I26" s="188"/>
      <c r="J26" s="188"/>
    </row>
    <row r="27" spans="2:10" x14ac:dyDescent="0.25">
      <c r="E27" s="188" t="s">
        <v>88</v>
      </c>
      <c r="F27" s="188"/>
      <c r="G27" s="188"/>
      <c r="H27" s="188"/>
      <c r="I27" s="188"/>
      <c r="J27" s="188"/>
    </row>
    <row r="28" spans="2:10" x14ac:dyDescent="0.25"/>
  </sheetData>
  <sheetProtection algorithmName="SHA-512" hashValue="dKW/K6rXjkdcMVfyMm8HM5+T7gaLRmEC8iF365q7TZ1i6jZe/o3Q+Kl6TYQ+0L2xw6uI7e1UPVHxCvlIMolwaw==" saltValue="jeG4OOHcXvS0imiUU/vTyg==" spinCount="100000" sheet="1" objects="1" scenarios="1" formatCells="0" formatColumns="0" formatRows="0" insertColumns="0" insertRows="0" insertHyperlinks="0" deleteColumns="0" deleteRows="0" sort="0" autoFilter="0" pivotTables="0"/>
  <mergeCells count="3">
    <mergeCell ref="B15:F16"/>
    <mergeCell ref="E26:J26"/>
    <mergeCell ref="E27:J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4"/>
  <sheetViews>
    <sheetView showGridLines="0" zoomScale="70" zoomScaleNormal="70" workbookViewId="0"/>
  </sheetViews>
  <sheetFormatPr baseColWidth="10" defaultColWidth="0" defaultRowHeight="15" zeroHeight="1" x14ac:dyDescent="0.25"/>
  <cols>
    <col min="1" max="6" width="11.42578125" customWidth="1"/>
    <col min="7" max="7" width="22" customWidth="1"/>
    <col min="8" max="9" width="11.42578125" customWidth="1"/>
    <col min="10" max="11" width="12" bestFit="1" customWidth="1"/>
    <col min="12" max="13" width="11.42578125" customWidth="1"/>
    <col min="14" max="14" width="22.140625" customWidth="1"/>
    <col min="15" max="17" width="11.42578125" customWidth="1"/>
    <col min="18" max="18" width="12.42578125" bestFit="1" customWidth="1"/>
    <col min="19" max="19" width="12.85546875" bestFit="1" customWidth="1"/>
    <col min="20" max="20" width="11.42578125" customWidth="1"/>
    <col min="21" max="21" width="21.5703125" customWidth="1"/>
    <col min="22" max="22" width="11.42578125" customWidth="1"/>
    <col min="23"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ht="15.75" thickBot="1" x14ac:dyDescent="0.3"/>
    <row r="17" spans="2:21" x14ac:dyDescent="0.25">
      <c r="B17" s="178" t="s">
        <v>0</v>
      </c>
      <c r="C17" s="179"/>
      <c r="D17" s="179"/>
      <c r="E17" s="179"/>
      <c r="F17" s="179"/>
      <c r="G17" s="180"/>
      <c r="I17" s="178" t="s">
        <v>14</v>
      </c>
      <c r="J17" s="179"/>
      <c r="K17" s="179"/>
      <c r="L17" s="179"/>
      <c r="M17" s="179"/>
      <c r="N17" s="180"/>
      <c r="P17" s="178" t="s">
        <v>18</v>
      </c>
      <c r="Q17" s="179"/>
      <c r="R17" s="179"/>
      <c r="S17" s="179"/>
      <c r="T17" s="179"/>
      <c r="U17" s="180"/>
    </row>
    <row r="18" spans="2:21" ht="15.75" customHeight="1" thickBot="1" x14ac:dyDescent="0.3">
      <c r="B18" s="181" t="s">
        <v>47</v>
      </c>
      <c r="C18" s="182"/>
      <c r="D18" s="182"/>
      <c r="E18" s="182"/>
      <c r="F18" s="182"/>
      <c r="G18" s="183"/>
      <c r="I18" s="181" t="s">
        <v>47</v>
      </c>
      <c r="J18" s="182"/>
      <c r="K18" s="182"/>
      <c r="L18" s="182"/>
      <c r="M18" s="182"/>
      <c r="N18" s="183"/>
      <c r="P18" s="181" t="s">
        <v>47</v>
      </c>
      <c r="Q18" s="182"/>
      <c r="R18" s="182"/>
      <c r="S18" s="182"/>
      <c r="T18" s="182"/>
      <c r="U18" s="183"/>
    </row>
    <row r="19" spans="2:21" x14ac:dyDescent="0.25">
      <c r="B19" s="184" t="s">
        <v>1</v>
      </c>
      <c r="C19" s="186">
        <v>2018</v>
      </c>
      <c r="D19" s="186">
        <v>2019</v>
      </c>
      <c r="E19" s="186">
        <v>2020</v>
      </c>
      <c r="F19" s="174" t="s">
        <v>15</v>
      </c>
      <c r="G19" s="176" t="s">
        <v>16</v>
      </c>
      <c r="I19" s="184" t="s">
        <v>1</v>
      </c>
      <c r="J19" s="186">
        <f>+C19</f>
        <v>2018</v>
      </c>
      <c r="K19" s="186">
        <f>+D19</f>
        <v>2019</v>
      </c>
      <c r="L19" s="186">
        <f>+E19</f>
        <v>2020</v>
      </c>
      <c r="M19" s="174" t="s">
        <v>15</v>
      </c>
      <c r="N19" s="176" t="s">
        <v>16</v>
      </c>
      <c r="P19" s="184" t="s">
        <v>1</v>
      </c>
      <c r="Q19" s="186">
        <f>+J19</f>
        <v>2018</v>
      </c>
      <c r="R19" s="186">
        <f>+K19</f>
        <v>2019</v>
      </c>
      <c r="S19" s="186">
        <f>+L19</f>
        <v>2020</v>
      </c>
      <c r="T19" s="174" t="s">
        <v>15</v>
      </c>
      <c r="U19" s="176" t="s">
        <v>16</v>
      </c>
    </row>
    <row r="20" spans="2:21" ht="15.75" thickBot="1" x14ac:dyDescent="0.3">
      <c r="B20" s="185"/>
      <c r="C20" s="187"/>
      <c r="D20" s="187"/>
      <c r="E20" s="187"/>
      <c r="F20" s="175"/>
      <c r="G20" s="177"/>
      <c r="I20" s="185"/>
      <c r="J20" s="187"/>
      <c r="K20" s="187"/>
      <c r="L20" s="187"/>
      <c r="M20" s="175"/>
      <c r="N20" s="177"/>
      <c r="P20" s="189"/>
      <c r="Q20" s="187"/>
      <c r="R20" s="187"/>
      <c r="S20" s="187"/>
      <c r="T20" s="206"/>
      <c r="U20" s="207"/>
    </row>
    <row r="21" spans="2:21" x14ac:dyDescent="0.25">
      <c r="B21" s="2" t="s">
        <v>2</v>
      </c>
      <c r="C21" s="3">
        <v>576965</v>
      </c>
      <c r="D21" s="3">
        <v>138537</v>
      </c>
      <c r="E21" s="3">
        <v>199111</v>
      </c>
      <c r="F21" s="48">
        <f t="shared" ref="F21:F32" si="0">+E21/D21-1</f>
        <v>0.4372405927658316</v>
      </c>
      <c r="G21" s="5">
        <f>+((F21-AVERAGE($F$21:$F$32))/STDEV($F$21:$F$32))</f>
        <v>4.6900816898832354E-2</v>
      </c>
      <c r="I21" s="2" t="s">
        <v>2</v>
      </c>
      <c r="J21" s="3">
        <v>927759</v>
      </c>
      <c r="K21" s="3">
        <v>1030934</v>
      </c>
      <c r="L21" s="3">
        <v>324637</v>
      </c>
      <c r="M21" s="48">
        <f t="shared" ref="M21:M32" si="1">+L21/K21-1</f>
        <v>-0.68510399307812142</v>
      </c>
      <c r="N21" s="5">
        <f>+((M21-AVERAGE($M$21:$M$32))/STDEV($M$21:$M$32))</f>
        <v>-0.6058483082211803</v>
      </c>
      <c r="P21" s="52" t="s">
        <v>2</v>
      </c>
      <c r="Q21" s="53">
        <v>392522</v>
      </c>
      <c r="R21" s="53">
        <v>900200</v>
      </c>
      <c r="S21" s="53">
        <v>448142</v>
      </c>
      <c r="T21" s="54">
        <f t="shared" ref="T21:T32" si="2">+S21/R21-1</f>
        <v>-0.50217507220617641</v>
      </c>
      <c r="U21" s="55">
        <f>+((T21-AVERAGE($T$21:$T$32))/STDEV($T$21:$T$32))</f>
        <v>-0.52896725331880934</v>
      </c>
    </row>
    <row r="22" spans="2:21" x14ac:dyDescent="0.25">
      <c r="B22" s="7" t="s">
        <v>3</v>
      </c>
      <c r="C22" s="6">
        <v>294275</v>
      </c>
      <c r="D22" s="6">
        <v>114235</v>
      </c>
      <c r="E22" s="6">
        <v>168743</v>
      </c>
      <c r="F22" s="47">
        <f t="shared" si="0"/>
        <v>0.47715673830262184</v>
      </c>
      <c r="G22" s="14">
        <f t="shared" ref="G22:G32" si="3">+((F22-AVERAGE($F$21:$F$32))/STDEV($F$21:$F$32))</f>
        <v>9.9192919058511089E-2</v>
      </c>
      <c r="I22" s="7" t="s">
        <v>3</v>
      </c>
      <c r="J22" s="6">
        <v>1045378</v>
      </c>
      <c r="K22" s="6">
        <v>1142575</v>
      </c>
      <c r="L22" s="6">
        <v>298327</v>
      </c>
      <c r="M22" s="47">
        <f t="shared" si="1"/>
        <v>-0.73889941579327401</v>
      </c>
      <c r="N22" s="14">
        <f t="shared" ref="N22:N32" si="4">+((M22-AVERAGE($M$21:$M$32))/STDEV($M$21:$M$32))</f>
        <v>-0.71913349860059261</v>
      </c>
      <c r="P22" s="56" t="s">
        <v>3</v>
      </c>
      <c r="Q22" s="33">
        <v>768114</v>
      </c>
      <c r="R22" s="33">
        <v>965857</v>
      </c>
      <c r="S22" s="33">
        <v>587037</v>
      </c>
      <c r="T22" s="51">
        <f t="shared" si="2"/>
        <v>-0.39221126937010342</v>
      </c>
      <c r="U22" s="57">
        <f t="shared" ref="U22:U32" si="5">+((T22-AVERAGE($T$21:$T$32))/STDEV($T$21:$T$32))</f>
        <v>-0.35063427149719467</v>
      </c>
    </row>
    <row r="23" spans="2:21" x14ac:dyDescent="0.25">
      <c r="B23" s="7" t="s">
        <v>4</v>
      </c>
      <c r="C23" s="6">
        <v>169273</v>
      </c>
      <c r="D23" s="6">
        <v>168798</v>
      </c>
      <c r="E23" s="6">
        <v>120714</v>
      </c>
      <c r="F23" s="47">
        <f t="shared" si="0"/>
        <v>-0.2848611950378559</v>
      </c>
      <c r="G23" s="14">
        <f t="shared" si="3"/>
        <v>-0.8990878287912667</v>
      </c>
      <c r="I23" s="7" t="s">
        <v>4</v>
      </c>
      <c r="J23" s="6">
        <v>692787</v>
      </c>
      <c r="K23" s="6">
        <v>819759</v>
      </c>
      <c r="L23" s="6">
        <v>338006</v>
      </c>
      <c r="M23" s="47">
        <f t="shared" si="1"/>
        <v>-0.58767637805745343</v>
      </c>
      <c r="N23" s="14">
        <f t="shared" si="4"/>
        <v>-0.40068018500984171</v>
      </c>
      <c r="P23" s="56" t="s">
        <v>4</v>
      </c>
      <c r="Q23" s="33">
        <v>394765</v>
      </c>
      <c r="R23" s="33">
        <v>699590</v>
      </c>
      <c r="S23" s="33">
        <v>454252</v>
      </c>
      <c r="T23" s="51">
        <f t="shared" si="2"/>
        <v>-0.35068826026672761</v>
      </c>
      <c r="U23" s="57">
        <f t="shared" si="5"/>
        <v>-0.28329463939434857</v>
      </c>
    </row>
    <row r="24" spans="2:21" x14ac:dyDescent="0.25">
      <c r="B24" s="7" t="s">
        <v>5</v>
      </c>
      <c r="C24" s="6">
        <v>163810</v>
      </c>
      <c r="D24" s="6">
        <v>390234</v>
      </c>
      <c r="E24" s="6">
        <v>175230</v>
      </c>
      <c r="F24" s="47">
        <f t="shared" si="0"/>
        <v>-0.5509617306539154</v>
      </c>
      <c r="G24" s="14">
        <f t="shared" si="3"/>
        <v>-1.2476925401443448</v>
      </c>
      <c r="I24" s="7" t="s">
        <v>5</v>
      </c>
      <c r="J24" s="6">
        <v>733196</v>
      </c>
      <c r="K24" s="6">
        <v>684296</v>
      </c>
      <c r="L24" s="6">
        <v>39313</v>
      </c>
      <c r="M24" s="47">
        <f t="shared" si="1"/>
        <v>-0.9425497153278698</v>
      </c>
      <c r="N24" s="14">
        <f t="shared" si="4"/>
        <v>-1.1479908583756042</v>
      </c>
      <c r="P24" s="56" t="s">
        <v>5</v>
      </c>
      <c r="Q24" s="33">
        <v>240370</v>
      </c>
      <c r="R24" s="33">
        <v>906014</v>
      </c>
      <c r="S24" s="33">
        <v>277764</v>
      </c>
      <c r="T24" s="51">
        <f t="shared" si="2"/>
        <v>-0.69342195595211553</v>
      </c>
      <c r="U24" s="57">
        <f t="shared" si="5"/>
        <v>-0.83912046885781266</v>
      </c>
    </row>
    <row r="25" spans="2:21" x14ac:dyDescent="0.25">
      <c r="B25" s="7" t="s">
        <v>6</v>
      </c>
      <c r="C25" s="6">
        <v>212233</v>
      </c>
      <c r="D25" s="6">
        <v>88376</v>
      </c>
      <c r="E25" s="6">
        <v>281960</v>
      </c>
      <c r="F25" s="47">
        <f t="shared" si="0"/>
        <v>2.1904589481307144</v>
      </c>
      <c r="G25" s="14">
        <f t="shared" si="3"/>
        <v>2.3437025775413902</v>
      </c>
      <c r="I25" s="7" t="s">
        <v>6</v>
      </c>
      <c r="J25" s="6">
        <v>1227299</v>
      </c>
      <c r="K25" s="6">
        <v>745774</v>
      </c>
      <c r="L25" s="6">
        <v>636416</v>
      </c>
      <c r="M25" s="47">
        <f t="shared" si="1"/>
        <v>-0.14663691681394098</v>
      </c>
      <c r="N25" s="14">
        <f t="shared" si="4"/>
        <v>0.52808357982496057</v>
      </c>
      <c r="P25" s="56" t="s">
        <v>6</v>
      </c>
      <c r="Q25" s="33">
        <v>760335</v>
      </c>
      <c r="R25" s="33">
        <v>376998</v>
      </c>
      <c r="S25" s="33">
        <v>507803</v>
      </c>
      <c r="T25" s="51">
        <f t="shared" si="2"/>
        <v>0.34696470538305246</v>
      </c>
      <c r="U25" s="57">
        <f t="shared" si="5"/>
        <v>0.84811888425840309</v>
      </c>
    </row>
    <row r="26" spans="2:21" x14ac:dyDescent="0.25">
      <c r="B26" s="7" t="s">
        <v>7</v>
      </c>
      <c r="C26" s="6">
        <v>281660</v>
      </c>
      <c r="D26" s="6">
        <v>142567</v>
      </c>
      <c r="E26" s="6">
        <v>191609</v>
      </c>
      <c r="F26" s="47">
        <f t="shared" si="0"/>
        <v>0.34399264907026161</v>
      </c>
      <c r="G26" s="14">
        <f t="shared" si="3"/>
        <v>-7.525854824864775E-2</v>
      </c>
      <c r="I26" s="7" t="s">
        <v>7</v>
      </c>
      <c r="J26" s="6">
        <v>528163</v>
      </c>
      <c r="K26" s="6">
        <v>701882</v>
      </c>
      <c r="L26" s="6">
        <v>246749</v>
      </c>
      <c r="M26" s="47">
        <f t="shared" si="1"/>
        <v>-0.64844660498488349</v>
      </c>
      <c r="N26" s="14">
        <f t="shared" si="4"/>
        <v>-0.52865327973440235</v>
      </c>
      <c r="P26" s="56" t="s">
        <v>7</v>
      </c>
      <c r="Q26" s="33">
        <v>919808</v>
      </c>
      <c r="R26" s="33">
        <v>345440</v>
      </c>
      <c r="S26" s="33">
        <v>297938</v>
      </c>
      <c r="T26" s="51">
        <f t="shared" si="2"/>
        <v>-0.13751157943492354</v>
      </c>
      <c r="U26" s="57">
        <f t="shared" si="5"/>
        <v>6.2423061949999574E-2</v>
      </c>
    </row>
    <row r="27" spans="2:21" x14ac:dyDescent="0.25">
      <c r="B27" s="7" t="s">
        <v>8</v>
      </c>
      <c r="C27" s="6">
        <v>369085</v>
      </c>
      <c r="D27" s="6">
        <v>234178</v>
      </c>
      <c r="E27" s="6">
        <v>338326</v>
      </c>
      <c r="F27" s="47">
        <f t="shared" si="0"/>
        <v>0.44473861763274081</v>
      </c>
      <c r="G27" s="14">
        <f t="shared" si="3"/>
        <v>5.6723596054070305E-2</v>
      </c>
      <c r="I27" s="7" t="s">
        <v>8</v>
      </c>
      <c r="J27" s="6">
        <v>823014</v>
      </c>
      <c r="K27" s="6">
        <v>1180989</v>
      </c>
      <c r="L27" s="6">
        <v>256023</v>
      </c>
      <c r="M27" s="47">
        <f t="shared" si="1"/>
        <v>-0.78321305278880671</v>
      </c>
      <c r="N27" s="14">
        <f t="shared" si="4"/>
        <v>-0.81245145299281796</v>
      </c>
      <c r="P27" s="56" t="s">
        <v>8</v>
      </c>
      <c r="Q27" s="33">
        <v>446735</v>
      </c>
      <c r="R27" s="33">
        <v>617231</v>
      </c>
      <c r="S27" s="33">
        <v>123250</v>
      </c>
      <c r="T27" s="51">
        <f t="shared" si="2"/>
        <v>-0.80031787126699727</v>
      </c>
      <c r="U27" s="57">
        <f t="shared" si="5"/>
        <v>-1.0124781268416099</v>
      </c>
    </row>
    <row r="28" spans="2:21" x14ac:dyDescent="0.25">
      <c r="B28" s="7" t="s">
        <v>9</v>
      </c>
      <c r="C28" s="6">
        <v>149695</v>
      </c>
      <c r="D28" s="6">
        <v>785771</v>
      </c>
      <c r="E28" s="6">
        <v>372299</v>
      </c>
      <c r="F28" s="47">
        <f t="shared" si="0"/>
        <v>-0.52619910890068478</v>
      </c>
      <c r="G28" s="14">
        <f t="shared" si="3"/>
        <v>-1.2152522949992333</v>
      </c>
      <c r="I28" s="7" t="s">
        <v>9</v>
      </c>
      <c r="J28" s="6">
        <v>979923</v>
      </c>
      <c r="K28" s="6">
        <v>1253817</v>
      </c>
      <c r="L28" s="6">
        <v>230033</v>
      </c>
      <c r="M28" s="47">
        <f t="shared" si="1"/>
        <v>-0.8165338322897201</v>
      </c>
      <c r="N28" s="14">
        <f t="shared" si="4"/>
        <v>-0.88262007810686793</v>
      </c>
      <c r="P28" s="56" t="s">
        <v>9</v>
      </c>
      <c r="Q28" s="33">
        <v>774175</v>
      </c>
      <c r="R28" s="33">
        <v>1339021</v>
      </c>
      <c r="S28" s="33">
        <v>373507</v>
      </c>
      <c r="T28" s="51">
        <f t="shared" si="2"/>
        <v>-0.7210596398413468</v>
      </c>
      <c r="U28" s="57">
        <f t="shared" si="5"/>
        <v>-0.88394167776013866</v>
      </c>
    </row>
    <row r="29" spans="2:21" x14ac:dyDescent="0.25">
      <c r="B29" s="7" t="s">
        <v>10</v>
      </c>
      <c r="C29" s="6">
        <v>245792</v>
      </c>
      <c r="D29" s="6">
        <v>545163</v>
      </c>
      <c r="E29" s="6">
        <v>648152</v>
      </c>
      <c r="F29" s="47">
        <f t="shared" si="0"/>
        <v>0.18891414127517825</v>
      </c>
      <c r="G29" s="14">
        <f t="shared" si="3"/>
        <v>-0.27841897527226189</v>
      </c>
      <c r="I29" s="7" t="s">
        <v>10</v>
      </c>
      <c r="J29" s="6">
        <v>734104</v>
      </c>
      <c r="K29" s="6">
        <v>502124</v>
      </c>
      <c r="L29" s="6">
        <v>451166</v>
      </c>
      <c r="M29" s="47">
        <f t="shared" si="1"/>
        <v>-0.1014848921780277</v>
      </c>
      <c r="N29" s="14">
        <f t="shared" si="4"/>
        <v>0.62316705437965703</v>
      </c>
      <c r="P29" s="56" t="s">
        <v>10</v>
      </c>
      <c r="Q29" s="33">
        <v>508146</v>
      </c>
      <c r="R29" s="33">
        <v>745486</v>
      </c>
      <c r="S29" s="33">
        <v>519075</v>
      </c>
      <c r="T29" s="51">
        <f t="shared" si="2"/>
        <v>-0.30370925812154759</v>
      </c>
      <c r="U29" s="57">
        <f t="shared" si="5"/>
        <v>-0.20710679103443663</v>
      </c>
    </row>
    <row r="30" spans="2:21" x14ac:dyDescent="0.25">
      <c r="B30" s="7" t="s">
        <v>11</v>
      </c>
      <c r="C30" s="6">
        <v>137841</v>
      </c>
      <c r="D30" s="6">
        <v>367663</v>
      </c>
      <c r="E30" s="6">
        <v>820291</v>
      </c>
      <c r="F30" s="47">
        <f t="shared" si="0"/>
        <v>1.2310947797303511</v>
      </c>
      <c r="G30" s="14">
        <f t="shared" si="3"/>
        <v>1.0868886134754321</v>
      </c>
      <c r="I30" s="7" t="s">
        <v>11</v>
      </c>
      <c r="J30" s="6">
        <v>927670</v>
      </c>
      <c r="K30" s="6">
        <v>473901</v>
      </c>
      <c r="L30" s="6">
        <v>502391</v>
      </c>
      <c r="M30" s="47">
        <f t="shared" si="1"/>
        <v>6.0118041531881161E-2</v>
      </c>
      <c r="N30" s="14">
        <f t="shared" si="4"/>
        <v>0.96347889109735552</v>
      </c>
      <c r="P30" s="56" t="s">
        <v>11</v>
      </c>
      <c r="Q30" s="33">
        <v>516917</v>
      </c>
      <c r="R30" s="33">
        <v>637130</v>
      </c>
      <c r="S30" s="33">
        <v>782905</v>
      </c>
      <c r="T30" s="51">
        <f t="shared" si="2"/>
        <v>0.22879946007879082</v>
      </c>
      <c r="U30" s="57">
        <f t="shared" si="5"/>
        <v>0.65648527393114431</v>
      </c>
    </row>
    <row r="31" spans="2:21" x14ac:dyDescent="0.25">
      <c r="B31" s="7" t="s">
        <v>12</v>
      </c>
      <c r="C31" s="6">
        <v>311385</v>
      </c>
      <c r="D31" s="6">
        <v>346668</v>
      </c>
      <c r="E31" s="6">
        <v>612369</v>
      </c>
      <c r="F31" s="47">
        <f t="shared" si="0"/>
        <v>0.76644224445290599</v>
      </c>
      <c r="G31" s="14">
        <f t="shared" si="3"/>
        <v>0.47817107532819236</v>
      </c>
      <c r="I31" s="7" t="s">
        <v>12</v>
      </c>
      <c r="J31" s="6">
        <v>1161312</v>
      </c>
      <c r="K31" s="6">
        <v>375103</v>
      </c>
      <c r="L31" s="6">
        <v>609507</v>
      </c>
      <c r="M31" s="47">
        <f t="shared" si="1"/>
        <v>0.62490569256977424</v>
      </c>
      <c r="N31" s="14">
        <f t="shared" si="4"/>
        <v>2.1528380101910876</v>
      </c>
      <c r="P31" s="56" t="s">
        <v>12</v>
      </c>
      <c r="Q31" s="33">
        <v>973996</v>
      </c>
      <c r="R31" s="33">
        <v>495693</v>
      </c>
      <c r="S31" s="33">
        <v>1205759</v>
      </c>
      <c r="T31" s="51">
        <f t="shared" si="2"/>
        <v>1.4324713078457836</v>
      </c>
      <c r="U31" s="57">
        <f t="shared" si="5"/>
        <v>2.6085311673149287</v>
      </c>
    </row>
    <row r="32" spans="2:21" ht="15.75" thickBot="1" x14ac:dyDescent="0.3">
      <c r="B32" s="8" t="s">
        <v>13</v>
      </c>
      <c r="C32" s="9">
        <v>262736</v>
      </c>
      <c r="D32" s="9">
        <v>348557</v>
      </c>
      <c r="E32" s="9">
        <v>383155</v>
      </c>
      <c r="F32" s="49">
        <f t="shared" si="0"/>
        <v>9.9260666117736873E-2</v>
      </c>
      <c r="G32" s="15">
        <f t="shared" si="3"/>
        <v>-0.39586941090067485</v>
      </c>
      <c r="I32" s="8" t="s">
        <v>13</v>
      </c>
      <c r="J32" s="9">
        <v>1239119</v>
      </c>
      <c r="K32" s="9">
        <v>637796</v>
      </c>
      <c r="L32" s="9">
        <v>635655</v>
      </c>
      <c r="M32" s="151">
        <f t="shared" si="1"/>
        <v>-3.3568727304655877E-3</v>
      </c>
      <c r="N32" s="15">
        <f t="shared" si="4"/>
        <v>0.82981012554824873</v>
      </c>
      <c r="P32" s="58" t="s">
        <v>13</v>
      </c>
      <c r="Q32" s="59">
        <v>814680</v>
      </c>
      <c r="R32" s="59">
        <v>656382</v>
      </c>
      <c r="S32" s="59">
        <v>512519</v>
      </c>
      <c r="T32" s="60">
        <f t="shared" si="2"/>
        <v>-0.2191757238924894</v>
      </c>
      <c r="U32" s="61">
        <f t="shared" si="5"/>
        <v>-7.0015158750124901E-2</v>
      </c>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9:14" x14ac:dyDescent="0.25"/>
    <row r="50" spans="9:14" x14ac:dyDescent="0.25"/>
    <row r="51" spans="9:14" x14ac:dyDescent="0.25"/>
    <row r="52" spans="9:14" x14ac:dyDescent="0.25">
      <c r="I52" s="188" t="s">
        <v>87</v>
      </c>
      <c r="J52" s="188"/>
      <c r="K52" s="188"/>
      <c r="L52" s="188"/>
      <c r="M52" s="188"/>
      <c r="N52" s="188"/>
    </row>
    <row r="53" spans="9:14" x14ac:dyDescent="0.25">
      <c r="I53" s="188" t="s">
        <v>88</v>
      </c>
      <c r="J53" s="188"/>
      <c r="K53" s="188"/>
      <c r="L53" s="188"/>
      <c r="M53" s="188"/>
      <c r="N53" s="188"/>
    </row>
    <row r="54" spans="9:14" x14ac:dyDescent="0.25"/>
  </sheetData>
  <sheetProtection algorithmName="SHA-512" hashValue="wlZhZAQebaVtKVyByuJSRyjkjpb4adALPkCqyd7a2AndhrrPcwCxC5EpGp+00+TosxCSNE1ZDnOeHSvqcrCeRQ==" saltValue="+nyCfNJFbJpJXbUkhZe5EA==" spinCount="100000" sheet="1" objects="1" scenarios="1" formatCells="0" formatColumns="0" formatRows="0" insertColumns="0" insertRows="0" insertHyperlinks="0" deleteColumns="0" deleteRows="0" selectLockedCells="1" sort="0" autoFilter="0" pivotTables="0" selectUnlockedCells="1"/>
  <mergeCells count="26">
    <mergeCell ref="M19:M20"/>
    <mergeCell ref="N19:N20"/>
    <mergeCell ref="P17:U17"/>
    <mergeCell ref="P18:U18"/>
    <mergeCell ref="P19:P20"/>
    <mergeCell ref="Q19:Q20"/>
    <mergeCell ref="R19:R20"/>
    <mergeCell ref="S19:S20"/>
    <mergeCell ref="T19:T20"/>
    <mergeCell ref="U19:U20"/>
    <mergeCell ref="I52:N52"/>
    <mergeCell ref="I53:N53"/>
    <mergeCell ref="B17:G17"/>
    <mergeCell ref="B18:G18"/>
    <mergeCell ref="B19:B20"/>
    <mergeCell ref="C19:C20"/>
    <mergeCell ref="D19:D20"/>
    <mergeCell ref="E19:E20"/>
    <mergeCell ref="F19:F20"/>
    <mergeCell ref="G19:G20"/>
    <mergeCell ref="I17:N17"/>
    <mergeCell ref="I18:N18"/>
    <mergeCell ref="I19:I20"/>
    <mergeCell ref="J19:J20"/>
    <mergeCell ref="K19:K20"/>
    <mergeCell ref="L19:L20"/>
  </mergeCells>
  <conditionalFormatting sqref="G21:G32">
    <cfRule type="iconSet" priority="3">
      <iconSet showValue="0">
        <cfvo type="percent" val="0"/>
        <cfvo type="num" val="-1.5"/>
        <cfvo type="num" val="1.5"/>
      </iconSet>
    </cfRule>
  </conditionalFormatting>
  <conditionalFormatting sqref="U21:U32">
    <cfRule type="iconSet" priority="2">
      <iconSet showValue="0">
        <cfvo type="percent" val="0"/>
        <cfvo type="num" val="-1.5"/>
        <cfvo type="num" val="1.5"/>
      </iconSet>
    </cfRule>
  </conditionalFormatting>
  <conditionalFormatting sqref="N21:N32">
    <cfRule type="iconSet" priority="1">
      <iconSet showValue="0">
        <cfvo type="percent" val="0"/>
        <cfvo type="num" val="-1.5"/>
        <cfvo type="num" val="1.5"/>
      </iconSet>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4"/>
  <sheetViews>
    <sheetView showGridLines="0" showRowColHeaders="0" zoomScale="90" zoomScaleNormal="90" workbookViewId="0"/>
  </sheetViews>
  <sheetFormatPr baseColWidth="10" defaultColWidth="0" defaultRowHeight="15" zeroHeight="1" x14ac:dyDescent="0.25"/>
  <cols>
    <col min="1" max="1" width="11.42578125" customWidth="1"/>
    <col min="2" max="2" width="19.140625" bestFit="1" customWidth="1"/>
    <col min="3" max="15" width="11.42578125" customWidth="1"/>
    <col min="16" max="16" width="28.28515625" customWidth="1"/>
    <col min="17" max="16384" width="11.42578125" hidden="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x14ac:dyDescent="0.25"/>
    <row r="11" spans="2:6" ht="15.75" thickBot="1" x14ac:dyDescent="0.3"/>
    <row r="12" spans="2:6" ht="15" customHeight="1" x14ac:dyDescent="0.25">
      <c r="B12" s="200" t="s">
        <v>48</v>
      </c>
      <c r="C12" s="201"/>
      <c r="D12" s="201"/>
      <c r="E12" s="201"/>
      <c r="F12" s="202"/>
    </row>
    <row r="13" spans="2:6" ht="15.75" thickBot="1" x14ac:dyDescent="0.3">
      <c r="B13" s="203"/>
      <c r="C13" s="204"/>
      <c r="D13" s="204"/>
      <c r="E13" s="204"/>
      <c r="F13" s="205"/>
    </row>
    <row r="14" spans="2:6" ht="30.75" customHeight="1" thickBot="1" x14ac:dyDescent="0.3">
      <c r="B14" s="36" t="s">
        <v>45</v>
      </c>
      <c r="C14" s="37">
        <v>2018</v>
      </c>
      <c r="D14" s="37">
        <v>2019</v>
      </c>
      <c r="E14" s="37">
        <v>2020</v>
      </c>
      <c r="F14" s="41" t="s">
        <v>15</v>
      </c>
    </row>
    <row r="15" spans="2:6" ht="30" customHeight="1" x14ac:dyDescent="0.25">
      <c r="B15" s="42" t="s">
        <v>0</v>
      </c>
      <c r="C15" s="63">
        <v>4.4202175194897269</v>
      </c>
      <c r="D15" s="63">
        <v>5.4496800324293666</v>
      </c>
      <c r="E15" s="63">
        <v>5.1509584645865161</v>
      </c>
      <c r="F15" s="77">
        <f>+E15/D15-1</f>
        <v>-5.4814514992669428E-2</v>
      </c>
    </row>
    <row r="16" spans="2:6" ht="30" customHeight="1" x14ac:dyDescent="0.25">
      <c r="B16" s="38" t="s">
        <v>14</v>
      </c>
      <c r="C16" s="64">
        <v>4.2544332172021786</v>
      </c>
      <c r="D16" s="64">
        <v>5.0747850831766481</v>
      </c>
      <c r="E16" s="64">
        <v>5.3689157228095024</v>
      </c>
      <c r="F16" s="78">
        <f>+E16/D16-1</f>
        <v>5.7959230748100499E-2</v>
      </c>
    </row>
    <row r="17" spans="2:7" ht="45.75" customHeight="1" thickBot="1" x14ac:dyDescent="0.3">
      <c r="B17" s="44" t="s">
        <v>18</v>
      </c>
      <c r="C17" s="65">
        <v>5.95</v>
      </c>
      <c r="D17" s="65">
        <v>7.57</v>
      </c>
      <c r="E17" s="65">
        <v>5.52</v>
      </c>
      <c r="F17" s="79">
        <f>+E17/D17-1</f>
        <v>-0.27080581241743729</v>
      </c>
    </row>
    <row r="18" spans="2:7" x14ac:dyDescent="0.25"/>
    <row r="19" spans="2:7" x14ac:dyDescent="0.25"/>
    <row r="20" spans="2:7" x14ac:dyDescent="0.25">
      <c r="B20" s="188" t="s">
        <v>87</v>
      </c>
      <c r="C20" s="188"/>
      <c r="D20" s="188"/>
      <c r="E20" s="188"/>
      <c r="F20" s="188"/>
      <c r="G20" s="188"/>
    </row>
    <row r="21" spans="2:7" x14ac:dyDescent="0.25">
      <c r="B21" s="188" t="s">
        <v>88</v>
      </c>
      <c r="C21" s="188"/>
      <c r="D21" s="188"/>
      <c r="E21" s="188"/>
      <c r="F21" s="188"/>
      <c r="G21" s="188"/>
    </row>
    <row r="22" spans="2:7" x14ac:dyDescent="0.25"/>
    <row r="23" spans="2:7" x14ac:dyDescent="0.25"/>
    <row r="24" spans="2:7" x14ac:dyDescent="0.25"/>
  </sheetData>
  <sheetProtection algorithmName="SHA-512" hashValue="t91muZMDEq3s0EC/EW0WM6khVXeJFRMfXtSkEn6BmF0o8w5fXK0wdGWSeLlEsbnwCBWWYsCj3try7wKL8+TuZA==" saltValue="h8jAk64NolI9w93Ae/00zQ==" spinCount="100000" sheet="1" objects="1" scenarios="1" formatCells="0" formatColumns="0" formatRows="0" insertColumns="0" insertRows="0" insertHyperlinks="0" deleteColumns="0" deleteRows="0" selectLockedCells="1" sort="0" autoFilter="0" pivotTables="0" selectUnlockedCells="1"/>
  <mergeCells count="3">
    <mergeCell ref="B12:F13"/>
    <mergeCell ref="B20:G20"/>
    <mergeCell ref="B21:G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57"/>
  <sheetViews>
    <sheetView showGridLines="0" showRowColHeaders="0" topLeftCell="B1" zoomScale="70" zoomScaleNormal="70" workbookViewId="0">
      <selection activeCell="L22" sqref="L22:L28"/>
    </sheetView>
  </sheetViews>
  <sheetFormatPr baseColWidth="10" defaultColWidth="0" defaultRowHeight="15" zeroHeight="1" x14ac:dyDescent="0.25"/>
  <cols>
    <col min="1" max="6" width="11.42578125" customWidth="1"/>
    <col min="7" max="7" width="22" customWidth="1"/>
    <col min="8" max="13" width="11.42578125" customWidth="1"/>
    <col min="14" max="14" width="22.42578125" customWidth="1"/>
    <col min="15" max="20" width="11.42578125" customWidth="1"/>
    <col min="21" max="21" width="21.85546875" customWidth="1"/>
    <col min="22" max="22" width="11.42578125" customWidth="1"/>
    <col min="23"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ht="15.75" thickBot="1" x14ac:dyDescent="0.3"/>
    <row r="17" spans="2:21" ht="15" customHeight="1" x14ac:dyDescent="0.25">
      <c r="B17" s="178" t="s">
        <v>0</v>
      </c>
      <c r="C17" s="179"/>
      <c r="D17" s="179"/>
      <c r="E17" s="179"/>
      <c r="F17" s="179"/>
      <c r="G17" s="180"/>
      <c r="I17" s="178" t="s">
        <v>14</v>
      </c>
      <c r="J17" s="179"/>
      <c r="K17" s="179"/>
      <c r="L17" s="179"/>
      <c r="M17" s="179"/>
      <c r="N17" s="180"/>
      <c r="P17" s="178" t="s">
        <v>18</v>
      </c>
      <c r="Q17" s="179"/>
      <c r="R17" s="179"/>
      <c r="S17" s="179"/>
      <c r="T17" s="179"/>
      <c r="U17" s="180"/>
    </row>
    <row r="18" spans="2:21" ht="15" customHeight="1" thickBot="1" x14ac:dyDescent="0.3">
      <c r="B18" s="181" t="s">
        <v>49</v>
      </c>
      <c r="C18" s="182"/>
      <c r="D18" s="182"/>
      <c r="E18" s="182"/>
      <c r="F18" s="182"/>
      <c r="G18" s="183"/>
      <c r="I18" s="181" t="s">
        <v>49</v>
      </c>
      <c r="J18" s="182"/>
      <c r="K18" s="182"/>
      <c r="L18" s="182"/>
      <c r="M18" s="182"/>
      <c r="N18" s="183"/>
      <c r="P18" s="181" t="s">
        <v>49</v>
      </c>
      <c r="Q18" s="182"/>
      <c r="R18" s="182"/>
      <c r="S18" s="182"/>
      <c r="T18" s="182"/>
      <c r="U18" s="183"/>
    </row>
    <row r="19" spans="2:21" ht="15" customHeight="1" x14ac:dyDescent="0.25">
      <c r="B19" s="210" t="s">
        <v>1</v>
      </c>
      <c r="C19" s="212">
        <v>2018</v>
      </c>
      <c r="D19" s="212">
        <v>2019</v>
      </c>
      <c r="E19" s="212">
        <v>2020</v>
      </c>
      <c r="F19" s="214" t="s">
        <v>15</v>
      </c>
      <c r="G19" s="208" t="s">
        <v>16</v>
      </c>
      <c r="I19" s="210" t="s">
        <v>1</v>
      </c>
      <c r="J19" s="212">
        <v>2018</v>
      </c>
      <c r="K19" s="212">
        <v>2019</v>
      </c>
      <c r="L19" s="212">
        <v>2020</v>
      </c>
      <c r="M19" s="214" t="s">
        <v>15</v>
      </c>
      <c r="N19" s="208" t="s">
        <v>16</v>
      </c>
      <c r="P19" s="210" t="s">
        <v>1</v>
      </c>
      <c r="Q19" s="212">
        <v>2018</v>
      </c>
      <c r="R19" s="212">
        <v>2019</v>
      </c>
      <c r="S19" s="212">
        <v>2020</v>
      </c>
      <c r="T19" s="214" t="s">
        <v>15</v>
      </c>
      <c r="U19" s="208" t="s">
        <v>16</v>
      </c>
    </row>
    <row r="20" spans="2:21" ht="15.75" thickBot="1" x14ac:dyDescent="0.3">
      <c r="B20" s="211"/>
      <c r="C20" s="213"/>
      <c r="D20" s="213"/>
      <c r="E20" s="213"/>
      <c r="F20" s="215"/>
      <c r="G20" s="209"/>
      <c r="I20" s="211"/>
      <c r="J20" s="213"/>
      <c r="K20" s="213"/>
      <c r="L20" s="213"/>
      <c r="M20" s="215"/>
      <c r="N20" s="209"/>
      <c r="P20" s="211"/>
      <c r="Q20" s="213"/>
      <c r="R20" s="213"/>
      <c r="S20" s="213"/>
      <c r="T20" s="215"/>
      <c r="U20" s="209"/>
    </row>
    <row r="21" spans="2:21" x14ac:dyDescent="0.25">
      <c r="B21" s="2" t="s">
        <v>2</v>
      </c>
      <c r="C21" s="13">
        <v>3.14</v>
      </c>
      <c r="D21" s="13">
        <v>5.79</v>
      </c>
      <c r="E21" s="13">
        <v>6.44</v>
      </c>
      <c r="F21" s="48">
        <f t="shared" ref="F21:F32" si="0">+E21/D21-1</f>
        <v>0.11226252158894656</v>
      </c>
      <c r="G21" s="5">
        <f t="shared" ref="G21:G32" si="1">+((F21-AVERAGE($F$21:$F$32))/STDEV($F$21:$F$32))</f>
        <v>1.347707873509767</v>
      </c>
      <c r="I21" s="2" t="s">
        <v>2</v>
      </c>
      <c r="J21" s="13">
        <v>3.63</v>
      </c>
      <c r="K21" s="13">
        <v>4.5999999999999996</v>
      </c>
      <c r="L21" s="13">
        <v>5.47</v>
      </c>
      <c r="M21" s="48">
        <f t="shared" ref="M21:M32" si="2">+L21/K21-1</f>
        <v>0.18913043478260883</v>
      </c>
      <c r="N21" s="5">
        <f t="shared" ref="N21:N32" si="3">+((M21-AVERAGE($M$21:$M$32))/STDEV($M$21:$M$32))</f>
        <v>1.233490498310585</v>
      </c>
      <c r="P21" s="52" t="s">
        <v>2</v>
      </c>
      <c r="Q21" s="67">
        <v>3.59</v>
      </c>
      <c r="R21" s="67">
        <v>5.63</v>
      </c>
      <c r="S21" s="67">
        <v>4.8600000000000003</v>
      </c>
      <c r="T21" s="54">
        <f t="shared" ref="T21:T32" si="4">+S21/R21-1</f>
        <v>-0.13676731793960917</v>
      </c>
      <c r="U21" s="55">
        <f t="shared" ref="U21:U32" si="5">+((T21-AVERAGE($T$21:$T$32))/STDEV($T$21:$T$32))</f>
        <v>0.11515919786522309</v>
      </c>
    </row>
    <row r="22" spans="2:21" x14ac:dyDescent="0.25">
      <c r="B22" s="7" t="s">
        <v>3</v>
      </c>
      <c r="C22" s="12">
        <v>4.91</v>
      </c>
      <c r="D22" s="12">
        <v>4.9000000000000004</v>
      </c>
      <c r="E22" s="12">
        <v>5.27</v>
      </c>
      <c r="F22" s="47">
        <f t="shared" si="0"/>
        <v>7.5510204081632448E-2</v>
      </c>
      <c r="G22" s="14">
        <f t="shared" si="1"/>
        <v>1.0504607561130634</v>
      </c>
      <c r="I22" s="7" t="s">
        <v>3</v>
      </c>
      <c r="J22" s="12">
        <v>3.8</v>
      </c>
      <c r="K22" s="12">
        <v>4.8499999999999996</v>
      </c>
      <c r="L22" s="12">
        <v>5.54</v>
      </c>
      <c r="M22" s="47">
        <f t="shared" si="2"/>
        <v>0.14226804123711356</v>
      </c>
      <c r="N22" s="14">
        <f t="shared" si="3"/>
        <v>0.86089188823302842</v>
      </c>
      <c r="P22" s="56" t="s">
        <v>3</v>
      </c>
      <c r="Q22" s="66">
        <v>6.67</v>
      </c>
      <c r="R22" s="66">
        <v>19.57</v>
      </c>
      <c r="S22" s="66">
        <v>5.33</v>
      </c>
      <c r="T22" s="51">
        <f t="shared" si="4"/>
        <v>-0.72764435360245272</v>
      </c>
      <c r="U22" s="57">
        <f t="shared" si="5"/>
        <v>-2.6675796803959102</v>
      </c>
    </row>
    <row r="23" spans="2:21" x14ac:dyDescent="0.25">
      <c r="B23" s="7" t="s">
        <v>4</v>
      </c>
      <c r="C23" s="12">
        <v>4.68</v>
      </c>
      <c r="D23" s="12">
        <v>4.0999999999999996</v>
      </c>
      <c r="E23" s="12">
        <v>4.6900000000000004</v>
      </c>
      <c r="F23" s="47">
        <f t="shared" si="0"/>
        <v>0.14390243902439037</v>
      </c>
      <c r="G23" s="14">
        <f t="shared" si="1"/>
        <v>1.6036066818089634</v>
      </c>
      <c r="I23" s="7" t="s">
        <v>4</v>
      </c>
      <c r="J23" s="12">
        <v>3.63</v>
      </c>
      <c r="K23" s="12">
        <v>4.53</v>
      </c>
      <c r="L23" s="12">
        <v>5.28</v>
      </c>
      <c r="M23" s="47">
        <f t="shared" si="2"/>
        <v>0.16556291390728473</v>
      </c>
      <c r="N23" s="14">
        <f t="shared" si="3"/>
        <v>1.0461072927857857</v>
      </c>
      <c r="P23" s="56" t="s">
        <v>4</v>
      </c>
      <c r="Q23" s="66">
        <v>4.3899999999999997</v>
      </c>
      <c r="R23" s="66">
        <v>5.49</v>
      </c>
      <c r="S23" s="66">
        <v>4.9800000000000004</v>
      </c>
      <c r="T23" s="51">
        <f t="shared" si="4"/>
        <v>-9.289617486338797E-2</v>
      </c>
      <c r="U23" s="57">
        <f t="shared" si="5"/>
        <v>0.32177060447540962</v>
      </c>
    </row>
    <row r="24" spans="2:21" x14ac:dyDescent="0.25">
      <c r="B24" s="7" t="s">
        <v>5</v>
      </c>
      <c r="C24" s="12">
        <v>3.17</v>
      </c>
      <c r="D24" s="12">
        <v>4.09</v>
      </c>
      <c r="E24" s="12">
        <v>3.43</v>
      </c>
      <c r="F24" s="47">
        <f t="shared" si="0"/>
        <v>-0.1613691931540342</v>
      </c>
      <c r="G24" s="14">
        <f t="shared" si="1"/>
        <v>-0.86538354363641179</v>
      </c>
      <c r="I24" s="7" t="s">
        <v>5</v>
      </c>
      <c r="J24" s="12">
        <v>3.91</v>
      </c>
      <c r="K24" s="12">
        <v>5.22</v>
      </c>
      <c r="L24" s="12">
        <v>4.1900000000000004</v>
      </c>
      <c r="M24" s="47">
        <f t="shared" si="2"/>
        <v>-0.19731800766283514</v>
      </c>
      <c r="N24" s="14">
        <f t="shared" si="3"/>
        <v>-1.8391257644933958</v>
      </c>
      <c r="P24" s="56" t="s">
        <v>5</v>
      </c>
      <c r="Q24" s="66">
        <v>3.87</v>
      </c>
      <c r="R24" s="66">
        <v>4.26</v>
      </c>
      <c r="S24" s="66">
        <v>3.76</v>
      </c>
      <c r="T24" s="51">
        <f t="shared" si="4"/>
        <v>-0.11737089201877937</v>
      </c>
      <c r="U24" s="57">
        <f t="shared" si="5"/>
        <v>0.2065067799364334</v>
      </c>
    </row>
    <row r="25" spans="2:21" x14ac:dyDescent="0.25">
      <c r="B25" s="7" t="s">
        <v>6</v>
      </c>
      <c r="C25" s="12">
        <v>4.08</v>
      </c>
      <c r="D25" s="12">
        <v>4.62</v>
      </c>
      <c r="E25" s="12">
        <v>4.12</v>
      </c>
      <c r="F25" s="47">
        <f t="shared" si="0"/>
        <v>-0.10822510822510822</v>
      </c>
      <c r="G25" s="14">
        <f t="shared" si="1"/>
        <v>-0.43556232083420116</v>
      </c>
      <c r="I25" s="7" t="s">
        <v>6</v>
      </c>
      <c r="J25" s="12">
        <v>4.03</v>
      </c>
      <c r="K25" s="12">
        <v>5.81</v>
      </c>
      <c r="L25" s="12">
        <v>5.21</v>
      </c>
      <c r="M25" s="47">
        <f t="shared" si="2"/>
        <v>-0.10327022375215145</v>
      </c>
      <c r="N25" s="14">
        <f t="shared" si="3"/>
        <v>-1.0913604261315097</v>
      </c>
      <c r="P25" s="56" t="s">
        <v>6</v>
      </c>
      <c r="Q25" s="66">
        <v>4.9800000000000004</v>
      </c>
      <c r="R25" s="66">
        <v>5.8</v>
      </c>
      <c r="S25" s="66">
        <v>6.2</v>
      </c>
      <c r="T25" s="51">
        <f t="shared" si="4"/>
        <v>6.8965517241379448E-2</v>
      </c>
      <c r="U25" s="57">
        <f t="shared" si="5"/>
        <v>1.0840591964085708</v>
      </c>
    </row>
    <row r="26" spans="2:21" x14ac:dyDescent="0.25">
      <c r="B26" s="7" t="s">
        <v>7</v>
      </c>
      <c r="C26" s="12">
        <v>4.5599999999999996</v>
      </c>
      <c r="D26" s="12">
        <v>4.53</v>
      </c>
      <c r="E26" s="12">
        <v>3.76</v>
      </c>
      <c r="F26" s="47">
        <f t="shared" si="0"/>
        <v>-0.16997792494481245</v>
      </c>
      <c r="G26" s="14">
        <f t="shared" si="1"/>
        <v>-0.93500964840493273</v>
      </c>
      <c r="I26" s="7" t="s">
        <v>7</v>
      </c>
      <c r="J26" s="12">
        <v>4.1900000000000004</v>
      </c>
      <c r="K26" s="12">
        <v>5.71</v>
      </c>
      <c r="L26" s="12">
        <v>5.36</v>
      </c>
      <c r="M26" s="47">
        <f t="shared" si="2"/>
        <v>-6.1295971978984176E-2</v>
      </c>
      <c r="N26" s="14">
        <f t="shared" si="3"/>
        <v>-0.75762698474114942</v>
      </c>
      <c r="P26" s="56" t="s">
        <v>7</v>
      </c>
      <c r="Q26" s="66">
        <v>7.88</v>
      </c>
      <c r="R26" s="66">
        <v>6.16</v>
      </c>
      <c r="S26" s="66">
        <v>4.7300000000000004</v>
      </c>
      <c r="T26" s="51">
        <f t="shared" si="4"/>
        <v>-0.2321428571428571</v>
      </c>
      <c r="U26" s="57">
        <f t="shared" si="5"/>
        <v>-0.33401246553893393</v>
      </c>
    </row>
    <row r="27" spans="2:21" x14ac:dyDescent="0.25">
      <c r="B27" s="7" t="s">
        <v>8</v>
      </c>
      <c r="C27" s="12">
        <v>4.41</v>
      </c>
      <c r="D27" s="12">
        <v>5.6</v>
      </c>
      <c r="E27" s="12">
        <v>5.39</v>
      </c>
      <c r="F27" s="47">
        <f t="shared" si="0"/>
        <v>-3.7499999999999978E-2</v>
      </c>
      <c r="G27" s="14">
        <f t="shared" si="1"/>
        <v>0.13645152681770659</v>
      </c>
      <c r="I27" s="7" t="s">
        <v>8</v>
      </c>
      <c r="J27" s="12">
        <v>5.24</v>
      </c>
      <c r="K27" s="12">
        <v>5.03</v>
      </c>
      <c r="L27" s="12">
        <v>4.87</v>
      </c>
      <c r="M27" s="47">
        <f t="shared" si="2"/>
        <v>-3.1809145129224725E-2</v>
      </c>
      <c r="N27" s="14">
        <f t="shared" si="3"/>
        <v>-0.52317991815775522</v>
      </c>
      <c r="P27" s="56" t="s">
        <v>8</v>
      </c>
      <c r="Q27" s="66">
        <v>5.98</v>
      </c>
      <c r="R27" s="66">
        <v>7.61</v>
      </c>
      <c r="S27" s="66">
        <v>6.15</v>
      </c>
      <c r="T27" s="51">
        <f t="shared" si="4"/>
        <v>-0.19185282522996061</v>
      </c>
      <c r="U27" s="57">
        <f t="shared" si="5"/>
        <v>-0.1442663230363288</v>
      </c>
    </row>
    <row r="28" spans="2:21" x14ac:dyDescent="0.25">
      <c r="B28" s="7" t="s">
        <v>9</v>
      </c>
      <c r="C28" s="12">
        <v>6.7</v>
      </c>
      <c r="D28" s="12">
        <v>5.7</v>
      </c>
      <c r="E28" s="12">
        <v>4.0999999999999996</v>
      </c>
      <c r="F28" s="47">
        <f t="shared" si="0"/>
        <v>-0.28070175438596501</v>
      </c>
      <c r="G28" s="14">
        <f t="shared" si="1"/>
        <v>-1.8305270296410125</v>
      </c>
      <c r="I28" s="7" t="s">
        <v>9</v>
      </c>
      <c r="J28" s="12">
        <v>4.8</v>
      </c>
      <c r="K28" s="12">
        <v>5.2</v>
      </c>
      <c r="L28" s="12">
        <v>4.79</v>
      </c>
      <c r="M28" s="47">
        <f t="shared" si="2"/>
        <v>-7.8846153846153899E-2</v>
      </c>
      <c r="N28" s="14">
        <f t="shared" si="3"/>
        <v>-0.89716687751182855</v>
      </c>
      <c r="P28" s="56" t="s">
        <v>9</v>
      </c>
      <c r="Q28" s="66">
        <v>8.98</v>
      </c>
      <c r="R28" s="66">
        <v>6.83</v>
      </c>
      <c r="S28" s="66">
        <v>5.0599999999999996</v>
      </c>
      <c r="T28" s="51">
        <f t="shared" si="4"/>
        <v>-0.25915080527086387</v>
      </c>
      <c r="U28" s="57">
        <f t="shared" si="5"/>
        <v>-0.46120655625791857</v>
      </c>
    </row>
    <row r="29" spans="2:21" x14ac:dyDescent="0.25">
      <c r="B29" s="7" t="s">
        <v>10</v>
      </c>
      <c r="C29" s="12">
        <v>4.83</v>
      </c>
      <c r="D29" s="12">
        <v>5.89</v>
      </c>
      <c r="E29" s="12">
        <v>5.53</v>
      </c>
      <c r="F29" s="47">
        <f t="shared" si="0"/>
        <v>-6.1120543293718077E-2</v>
      </c>
      <c r="G29" s="14">
        <f t="shared" si="1"/>
        <v>-5.4587811150693923E-2</v>
      </c>
      <c r="I29" s="7" t="s">
        <v>10</v>
      </c>
      <c r="J29" s="12">
        <v>4.0199999999999996</v>
      </c>
      <c r="K29" s="12">
        <v>4.9000000000000004</v>
      </c>
      <c r="L29" s="12">
        <v>5.53</v>
      </c>
      <c r="M29" s="47">
        <f t="shared" si="2"/>
        <v>0.12857142857142856</v>
      </c>
      <c r="N29" s="14">
        <f t="shared" si="3"/>
        <v>0.75199137214969103</v>
      </c>
      <c r="P29" s="56" t="s">
        <v>10</v>
      </c>
      <c r="Q29" s="66">
        <v>5.86</v>
      </c>
      <c r="R29" s="66">
        <v>6.49</v>
      </c>
      <c r="S29" s="66">
        <v>5.31</v>
      </c>
      <c r="T29" s="51">
        <f t="shared" si="4"/>
        <v>-0.18181818181818188</v>
      </c>
      <c r="U29" s="57">
        <f t="shared" si="5"/>
        <v>-9.7008110809280887E-2</v>
      </c>
    </row>
    <row r="30" spans="2:21" x14ac:dyDescent="0.25">
      <c r="B30" s="7" t="s">
        <v>11</v>
      </c>
      <c r="C30" s="12">
        <v>4.09</v>
      </c>
      <c r="D30" s="12">
        <v>6.15</v>
      </c>
      <c r="E30" s="12">
        <v>5.46</v>
      </c>
      <c r="F30" s="47">
        <f t="shared" si="0"/>
        <v>-0.11219512195121961</v>
      </c>
      <c r="G30" s="14">
        <f t="shared" si="1"/>
        <v>-0.46767118406104691</v>
      </c>
      <c r="I30" s="7" t="s">
        <v>11</v>
      </c>
      <c r="J30" s="12">
        <v>4.2300000000000004</v>
      </c>
      <c r="K30" s="12">
        <v>5.34</v>
      </c>
      <c r="L30" s="12">
        <v>5.76</v>
      </c>
      <c r="M30" s="47">
        <f t="shared" si="2"/>
        <v>7.8651685393258397E-2</v>
      </c>
      <c r="N30" s="14">
        <f t="shared" si="3"/>
        <v>0.35508405443965158</v>
      </c>
      <c r="P30" s="56" t="s">
        <v>11</v>
      </c>
      <c r="Q30" s="66">
        <v>5.61</v>
      </c>
      <c r="R30" s="66">
        <v>6.37</v>
      </c>
      <c r="S30" s="66">
        <v>5.41</v>
      </c>
      <c r="T30" s="51">
        <f t="shared" si="4"/>
        <v>-0.15070643642072212</v>
      </c>
      <c r="U30" s="57">
        <f t="shared" si="5"/>
        <v>4.9512837311426937E-2</v>
      </c>
    </row>
    <row r="31" spans="2:21" x14ac:dyDescent="0.25">
      <c r="B31" s="7" t="s">
        <v>12</v>
      </c>
      <c r="C31" s="12">
        <v>4.7699999999999996</v>
      </c>
      <c r="D31" s="12">
        <v>5.56</v>
      </c>
      <c r="E31" s="12">
        <v>5.44</v>
      </c>
      <c r="F31" s="47">
        <f t="shared" si="0"/>
        <v>-2.1582733812949506E-2</v>
      </c>
      <c r="G31" s="14">
        <f t="shared" si="1"/>
        <v>0.26518793888193026</v>
      </c>
      <c r="I31" s="7" t="s">
        <v>12</v>
      </c>
      <c r="J31" s="12">
        <v>4.5</v>
      </c>
      <c r="K31" s="12">
        <v>4.8899999999999997</v>
      </c>
      <c r="L31" s="12">
        <v>5.58</v>
      </c>
      <c r="M31" s="47">
        <f t="shared" si="2"/>
        <v>0.14110429447852768</v>
      </c>
      <c r="N31" s="14">
        <f t="shared" si="3"/>
        <v>0.85163904406683355</v>
      </c>
      <c r="P31" s="56" t="s">
        <v>12</v>
      </c>
      <c r="Q31" s="66">
        <v>5.29</v>
      </c>
      <c r="R31" s="66">
        <v>6.42</v>
      </c>
      <c r="S31" s="66">
        <v>6.14</v>
      </c>
      <c r="T31" s="51">
        <f t="shared" si="4"/>
        <v>-4.3613707165109039E-2</v>
      </c>
      <c r="U31" s="57">
        <f t="shared" si="5"/>
        <v>0.5538666762525194</v>
      </c>
    </row>
    <row r="32" spans="2:21" ht="15.75" thickBot="1" x14ac:dyDescent="0.3">
      <c r="B32" s="8" t="s">
        <v>13</v>
      </c>
      <c r="C32" s="62">
        <v>5.51</v>
      </c>
      <c r="D32" s="62">
        <v>6.04</v>
      </c>
      <c r="E32" s="62">
        <v>5.85</v>
      </c>
      <c r="F32" s="49">
        <f t="shared" si="0"/>
        <v>-3.1456953642384211E-2</v>
      </c>
      <c r="G32" s="15">
        <f t="shared" si="1"/>
        <v>0.18532676059686776</v>
      </c>
      <c r="I32" s="8" t="s">
        <v>13</v>
      </c>
      <c r="J32" s="62">
        <v>4.75</v>
      </c>
      <c r="K32" s="62">
        <v>5.12</v>
      </c>
      <c r="L32" s="62">
        <v>5.3</v>
      </c>
      <c r="M32" s="49">
        <f t="shared" si="2"/>
        <v>3.515625E-2</v>
      </c>
      <c r="N32" s="15">
        <f t="shared" si="3"/>
        <v>9.2558210500639834E-3</v>
      </c>
      <c r="P32" s="58" t="s">
        <v>13</v>
      </c>
      <c r="Q32" s="68">
        <v>4.67</v>
      </c>
      <c r="R32" s="68">
        <v>5.83</v>
      </c>
      <c r="S32" s="68">
        <v>6.59</v>
      </c>
      <c r="T32" s="60">
        <f t="shared" si="4"/>
        <v>0.130360205831904</v>
      </c>
      <c r="U32" s="61">
        <f t="shared" si="5"/>
        <v>1.3731978437887895</v>
      </c>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9:14" x14ac:dyDescent="0.25"/>
    <row r="50" spans="9:14" x14ac:dyDescent="0.25"/>
    <row r="51" spans="9:14" x14ac:dyDescent="0.25"/>
    <row r="52" spans="9:14" x14ac:dyDescent="0.25"/>
    <row r="53" spans="9:14" x14ac:dyDescent="0.25"/>
    <row r="54" spans="9:14" x14ac:dyDescent="0.25"/>
    <row r="55" spans="9:14" x14ac:dyDescent="0.25">
      <c r="I55" s="188" t="s">
        <v>87</v>
      </c>
      <c r="J55" s="188"/>
      <c r="K55" s="188"/>
      <c r="L55" s="188"/>
      <c r="M55" s="188"/>
      <c r="N55" s="188"/>
    </row>
    <row r="56" spans="9:14" x14ac:dyDescent="0.25">
      <c r="I56" s="188" t="s">
        <v>88</v>
      </c>
      <c r="J56" s="188"/>
      <c r="K56" s="188"/>
      <c r="L56" s="188"/>
      <c r="M56" s="188"/>
      <c r="N56" s="188"/>
    </row>
    <row r="57" spans="9:14" x14ac:dyDescent="0.25"/>
  </sheetData>
  <sheetProtection algorithmName="SHA-512" hashValue="ase2xoSgmUusVQxWNgZIy5Y5uq4TUPuyg9N0tQTzBu2FmgMs3hhjzSd65mIw5oyDMT6nvfnzqr6PT/ih0e97Dw==" saltValue="ftdRby2E4IgDcoTK9ud9fw==" spinCount="100000" sheet="1" objects="1" scenarios="1" formatCells="0" formatColumns="0" formatRows="0" insertColumns="0" insertRows="0" insertHyperlinks="0" deleteColumns="0" deleteRows="0" selectLockedCells="1" sort="0" autoFilter="0" pivotTables="0" selectUnlockedCells="1"/>
  <mergeCells count="26">
    <mergeCell ref="P17:U17"/>
    <mergeCell ref="I17:N17"/>
    <mergeCell ref="B17:G17"/>
    <mergeCell ref="B18:G18"/>
    <mergeCell ref="I18:N18"/>
    <mergeCell ref="P18:U18"/>
    <mergeCell ref="U19:U20"/>
    <mergeCell ref="I19:I20"/>
    <mergeCell ref="J19:J20"/>
    <mergeCell ref="K19:K20"/>
    <mergeCell ref="L19:L20"/>
    <mergeCell ref="M19:M20"/>
    <mergeCell ref="N19:N20"/>
    <mergeCell ref="P19:P20"/>
    <mergeCell ref="Q19:Q20"/>
    <mergeCell ref="R19:R20"/>
    <mergeCell ref="S19:S20"/>
    <mergeCell ref="T19:T20"/>
    <mergeCell ref="I55:N55"/>
    <mergeCell ref="I56:N56"/>
    <mergeCell ref="G19:G20"/>
    <mergeCell ref="B19:B20"/>
    <mergeCell ref="C19:C20"/>
    <mergeCell ref="D19:D20"/>
    <mergeCell ref="E19:E20"/>
    <mergeCell ref="F19:F20"/>
  </mergeCells>
  <conditionalFormatting sqref="G21:G32">
    <cfRule type="iconSet" priority="3">
      <iconSet showValue="0">
        <cfvo type="percent" val="0"/>
        <cfvo type="num" val="-1"/>
        <cfvo type="num" val="1"/>
      </iconSet>
    </cfRule>
  </conditionalFormatting>
  <conditionalFormatting sqref="N21:N32">
    <cfRule type="iconSet" priority="2">
      <iconSet showValue="0">
        <cfvo type="percent" val="0"/>
        <cfvo type="num" val="-1"/>
        <cfvo type="num" val="1"/>
      </iconSet>
    </cfRule>
  </conditionalFormatting>
  <conditionalFormatting sqref="U21:U32">
    <cfRule type="iconSet" priority="1">
      <iconSet showValue="0">
        <cfvo type="percent" val="0"/>
        <cfvo type="num" val="-1"/>
        <cfvo type="num" val="1"/>
      </iconSet>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ct:contentTypeSchema xmlns:ct="http://schemas.microsoft.com/office/2006/metadata/contentType" xmlns:ma="http://schemas.microsoft.com/office/2006/metadata/properties/metaAttributes" ct:_="" ma:_="" ma:contentTypeName="Documento" ma:contentTypeID="0x0101005C223480FDBC2C4FA9750463C4907562" ma:contentTypeVersion="12" ma:contentTypeDescription="Crear nuevo documento." ma:contentTypeScope="" ma:versionID="9e3b5d0d559ab56402bbde650af52bf8">
  <xsd:schema xmlns:xsd="http://www.w3.org/2001/XMLSchema" xmlns:xs="http://www.w3.org/2001/XMLSchema" xmlns:p="http://schemas.microsoft.com/office/2006/metadata/properties" xmlns:ns2="8d8c568d-698e-4e81-8c5e-8f50bdfbf541" xmlns:ns3="f4065197-2238-4883-95fd-4c039a8e8b63" targetNamespace="http://schemas.microsoft.com/office/2006/metadata/properties" ma:root="true" ma:fieldsID="70162d67fd8a2af6a08c1ae5d3ed4c40" ns2:_="" ns3:_="">
    <xsd:import namespace="8d8c568d-698e-4e81-8c5e-8f50bdfbf541"/>
    <xsd:import namespace="f4065197-2238-4883-95fd-4c039a8e8b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c568d-698e-4e81-8c5e-8f50bdfbf5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065197-2238-4883-95fd-4c039a8e8b6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190672-9DC1-401B-B7D7-000F7B318885}">
  <ds:schemaRefs>
    <ds:schemaRef ds:uri="http://schemas.microsoft.com/sharepoint/v3/contenttype/forms"/>
  </ds:schemaRefs>
</ds:datastoreItem>
</file>

<file path=customXml/itemProps2.xml><?xml version="1.0" encoding="utf-8"?>
<ds:datastoreItem xmlns:ds="http://schemas.openxmlformats.org/officeDocument/2006/customXml" ds:itemID="{8B2FD506-537D-4488-B062-D23CE9FBD0D7}">
  <ds:schemaRefs>
    <ds:schemaRef ds:uri="http://purl.org/dc/dcmitype/"/>
    <ds:schemaRef ds:uri="http://schemas.microsoft.com/office/2006/documentManagement/types"/>
    <ds:schemaRef ds:uri="http://www.w3.org/XML/1998/namespace"/>
    <ds:schemaRef ds:uri="http://schemas.microsoft.com/office/infopath/2007/PartnerControls"/>
    <ds:schemaRef ds:uri="http://purl.org/dc/terms/"/>
    <ds:schemaRef ds:uri="8d8c568d-698e-4e81-8c5e-8f50bdfbf541"/>
    <ds:schemaRef ds:uri="http://purl.org/dc/elements/1.1/"/>
    <ds:schemaRef ds:uri="http://schemas.openxmlformats.org/package/2006/metadata/core-properties"/>
    <ds:schemaRef ds:uri="f4065197-2238-4883-95fd-4c039a8e8b63"/>
    <ds:schemaRef ds:uri="http://schemas.microsoft.com/office/2006/metadata/properties"/>
  </ds:schemaRefs>
</ds:datastoreItem>
</file>

<file path=customXml/itemProps3.xml><?xml version="1.0" encoding="utf-8"?>
<ds:datastoreItem xmlns:ds="http://schemas.openxmlformats.org/officeDocument/2006/customXml" ds:itemID="{D785F5B4-B1BC-4E69-A47D-25E2CEB2DEFF}">
  <ds:schemaRefs>
    <ds:schemaRef ds:uri="http://schemas.microsoft.com/PowerBIAddIn"/>
  </ds:schemaRefs>
</ds:datastoreItem>
</file>

<file path=customXml/itemProps4.xml><?xml version="1.0" encoding="utf-8"?>
<ds:datastoreItem xmlns:ds="http://schemas.openxmlformats.org/officeDocument/2006/customXml" ds:itemID="{E15E1DEF-0B36-4075-B483-7E559F20A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8c568d-698e-4e81-8c5e-8f50bdfbf541"/>
    <ds:schemaRef ds:uri="f4065197-2238-4883-95fd-4c039a8e8b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Hoja4</vt:lpstr>
      <vt:lpstr>Hoja3</vt:lpstr>
      <vt:lpstr>Hoja7</vt:lpstr>
      <vt:lpstr>Hoja1</vt:lpstr>
      <vt:lpstr>Hoja2</vt:lpstr>
      <vt:lpstr>Hoja5</vt:lpstr>
      <vt:lpstr>Hoja6</vt:lpstr>
      <vt:lpstr>Hoja8</vt:lpstr>
      <vt:lpstr>Hoja9</vt:lpstr>
      <vt:lpstr>Hoja10</vt:lpstr>
      <vt:lpstr>Hoja12</vt:lpstr>
      <vt:lpstr>Hoja13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Felipe Rodriguez Garcia</dc:creator>
  <cp:lastModifiedBy>Jeferson Esteban Rodriguez Mendez</cp:lastModifiedBy>
  <dcterms:created xsi:type="dcterms:W3CDTF">2018-02-06T19:14:00Z</dcterms:created>
  <dcterms:modified xsi:type="dcterms:W3CDTF">2021-01-21T17:17:31Z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0x0101005C223480FDBC2C4FA9750463C4907562</vt:lpwstr>
  </property>
</Properties>
</file>